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3715" windowHeight="10035"/>
  </bookViews>
  <sheets>
    <sheet name="JULIO" sheetId="2" r:id="rId1"/>
    <sheet name="AGOSTO" sheetId="3" r:id="rId2"/>
    <sheet name="SEPTIEMBRE" sheetId="1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58" i="2"/>
  <c r="G57"/>
  <c r="G56"/>
  <c r="G55"/>
  <c r="G54"/>
  <c r="G53"/>
  <c r="G52"/>
  <c r="G58" s="1"/>
  <c r="E48"/>
  <c r="G47"/>
  <c r="G46"/>
  <c r="G45"/>
  <c r="G44"/>
  <c r="G43"/>
  <c r="G42"/>
  <c r="G41"/>
  <c r="G40"/>
  <c r="G48" s="1"/>
  <c r="E39"/>
  <c r="E49" s="1"/>
  <c r="G38"/>
  <c r="G37"/>
  <c r="G36"/>
  <c r="G35"/>
  <c r="G34"/>
  <c r="G39" s="1"/>
  <c r="G29"/>
  <c r="E25"/>
  <c r="G24"/>
  <c r="G23"/>
  <c r="G22"/>
  <c r="G21"/>
  <c r="G20"/>
  <c r="G19"/>
  <c r="G18"/>
  <c r="G17"/>
  <c r="G16"/>
  <c r="G15"/>
  <c r="G25" s="1"/>
  <c r="E13"/>
  <c r="G13" s="1"/>
  <c r="G12"/>
  <c r="G11"/>
  <c r="G10"/>
  <c r="E9"/>
  <c r="G8"/>
  <c r="G7"/>
  <c r="G6"/>
  <c r="G9" s="1"/>
  <c r="G27" l="1"/>
  <c r="H21" s="1"/>
  <c r="G49"/>
  <c r="H16"/>
  <c r="H44"/>
  <c r="H56"/>
  <c r="E60"/>
  <c r="F48"/>
  <c r="H13"/>
  <c r="G14"/>
  <c r="H17"/>
  <c r="H23"/>
  <c r="H8"/>
  <c r="H18"/>
  <c r="G60"/>
  <c r="H60" s="1"/>
  <c r="H55"/>
  <c r="E14"/>
  <c r="H34"/>
  <c r="H52"/>
  <c r="H40" l="1"/>
  <c r="H15"/>
  <c r="H25" s="1"/>
  <c r="H6"/>
  <c r="H37"/>
  <c r="H36"/>
  <c r="H14"/>
  <c r="H54"/>
  <c r="H42"/>
  <c r="H20"/>
  <c r="H47"/>
  <c r="H38"/>
  <c r="H19"/>
  <c r="H46"/>
  <c r="H49"/>
  <c r="E27"/>
  <c r="F57"/>
  <c r="F56"/>
  <c r="F55"/>
  <c r="F54"/>
  <c r="F53"/>
  <c r="F52"/>
  <c r="F38"/>
  <c r="F37"/>
  <c r="F36"/>
  <c r="F35"/>
  <c r="F34"/>
  <c r="F60"/>
  <c r="F47"/>
  <c r="F46"/>
  <c r="F45"/>
  <c r="F44"/>
  <c r="F43"/>
  <c r="F42"/>
  <c r="F41"/>
  <c r="F40"/>
  <c r="F39"/>
  <c r="H35"/>
  <c r="H43"/>
  <c r="H39"/>
  <c r="H12"/>
  <c r="H11"/>
  <c r="H10"/>
  <c r="H29"/>
  <c r="G31"/>
  <c r="H57"/>
  <c r="H45"/>
  <c r="F49"/>
  <c r="H53"/>
  <c r="H58" s="1"/>
  <c r="H41"/>
  <c r="H22"/>
  <c r="H9"/>
  <c r="H48"/>
  <c r="H24"/>
  <c r="H7"/>
  <c r="F24" l="1"/>
  <c r="F23"/>
  <c r="F22"/>
  <c r="F21"/>
  <c r="F20"/>
  <c r="F19"/>
  <c r="F18"/>
  <c r="F17"/>
  <c r="F16"/>
  <c r="F15"/>
  <c r="F25" s="1"/>
  <c r="F27" s="1"/>
  <c r="F8"/>
  <c r="F7"/>
  <c r="F6"/>
  <c r="F12"/>
  <c r="F10"/>
  <c r="E31"/>
  <c r="F29"/>
  <c r="F11"/>
  <c r="F9"/>
  <c r="F13"/>
  <c r="G61"/>
  <c r="H31"/>
  <c r="F58"/>
  <c r="F14"/>
  <c r="H27"/>
  <c r="F31" l="1"/>
  <c r="E61"/>
  <c r="E58" i="3" l="1"/>
  <c r="G57"/>
  <c r="G56"/>
  <c r="G55"/>
  <c r="G54"/>
  <c r="G53"/>
  <c r="G52"/>
  <c r="G58" s="1"/>
  <c r="E48"/>
  <c r="G47"/>
  <c r="G46"/>
  <c r="G45"/>
  <c r="G44"/>
  <c r="G43"/>
  <c r="G42"/>
  <c r="G41"/>
  <c r="G40"/>
  <c r="G48" s="1"/>
  <c r="E39"/>
  <c r="E49" s="1"/>
  <c r="G38"/>
  <c r="G37"/>
  <c r="G36"/>
  <c r="G35"/>
  <c r="G34"/>
  <c r="G39" s="1"/>
  <c r="G29"/>
  <c r="E25"/>
  <c r="G24"/>
  <c r="G23"/>
  <c r="G22"/>
  <c r="G21"/>
  <c r="G20"/>
  <c r="G19"/>
  <c r="G18"/>
  <c r="G17"/>
  <c r="G16"/>
  <c r="G15"/>
  <c r="E13"/>
  <c r="G13" s="1"/>
  <c r="G12"/>
  <c r="G11"/>
  <c r="G10"/>
  <c r="E9"/>
  <c r="G8"/>
  <c r="G7"/>
  <c r="G6"/>
  <c r="G25" l="1"/>
  <c r="G27" s="1"/>
  <c r="H16" s="1"/>
  <c r="G14"/>
  <c r="E27"/>
  <c r="F13" s="1"/>
  <c r="E60"/>
  <c r="G49"/>
  <c r="G9"/>
  <c r="E14"/>
  <c r="F57" l="1"/>
  <c r="F56"/>
  <c r="F55"/>
  <c r="F54"/>
  <c r="F53"/>
  <c r="F52"/>
  <c r="F38"/>
  <c r="F37"/>
  <c r="F36"/>
  <c r="F35"/>
  <c r="F34"/>
  <c r="F60"/>
  <c r="F47"/>
  <c r="F46"/>
  <c r="F45"/>
  <c r="F44"/>
  <c r="F43"/>
  <c r="F42"/>
  <c r="F41"/>
  <c r="F40"/>
  <c r="F39"/>
  <c r="G31"/>
  <c r="H29"/>
  <c r="H15"/>
  <c r="H9"/>
  <c r="H22"/>
  <c r="H12"/>
  <c r="H21"/>
  <c r="H11"/>
  <c r="H20"/>
  <c r="H14"/>
  <c r="F14"/>
  <c r="G60"/>
  <c r="H19"/>
  <c r="H6"/>
  <c r="F48"/>
  <c r="H18"/>
  <c r="H8"/>
  <c r="F49"/>
  <c r="H17"/>
  <c r="H10"/>
  <c r="F24"/>
  <c r="F23"/>
  <c r="F22"/>
  <c r="F21"/>
  <c r="F20"/>
  <c r="F19"/>
  <c r="F18"/>
  <c r="F17"/>
  <c r="F16"/>
  <c r="F15"/>
  <c r="F8"/>
  <c r="F7"/>
  <c r="F6"/>
  <c r="F12"/>
  <c r="F9"/>
  <c r="E31"/>
  <c r="F29"/>
  <c r="F10"/>
  <c r="F11"/>
  <c r="H24"/>
  <c r="H23"/>
  <c r="H13"/>
  <c r="H7"/>
  <c r="F31" l="1"/>
  <c r="E61"/>
  <c r="F25"/>
  <c r="F27" s="1"/>
  <c r="H38"/>
  <c r="H37"/>
  <c r="H36"/>
  <c r="H35"/>
  <c r="H34"/>
  <c r="H60"/>
  <c r="H44"/>
  <c r="H57"/>
  <c r="H47"/>
  <c r="H39"/>
  <c r="H48"/>
  <c r="H40"/>
  <c r="H41"/>
  <c r="H53"/>
  <c r="H58" s="1"/>
  <c r="H42"/>
  <c r="H54"/>
  <c r="H43"/>
  <c r="H55"/>
  <c r="H56"/>
  <c r="H45"/>
  <c r="H46"/>
  <c r="H52"/>
  <c r="H49"/>
  <c r="H25"/>
  <c r="H27" s="1"/>
  <c r="F58"/>
  <c r="G61"/>
  <c r="H31"/>
  <c r="E58" i="1" l="1"/>
  <c r="G57"/>
  <c r="G56"/>
  <c r="G55"/>
  <c r="G54"/>
  <c r="G53"/>
  <c r="G52"/>
  <c r="G58" s="1"/>
  <c r="E48"/>
  <c r="G47"/>
  <c r="G46"/>
  <c r="G45"/>
  <c r="G44"/>
  <c r="G43"/>
  <c r="G42"/>
  <c r="G41"/>
  <c r="G40"/>
  <c r="E39"/>
  <c r="E49" s="1"/>
  <c r="G38"/>
  <c r="G37"/>
  <c r="G36"/>
  <c r="G35"/>
  <c r="G34"/>
  <c r="G39" s="1"/>
  <c r="G29"/>
  <c r="E25"/>
  <c r="E27" s="1"/>
  <c r="G24"/>
  <c r="G23"/>
  <c r="G22"/>
  <c r="G21"/>
  <c r="G20"/>
  <c r="G19"/>
  <c r="G18"/>
  <c r="G17"/>
  <c r="G16"/>
  <c r="G15"/>
  <c r="G25" s="1"/>
  <c r="E14"/>
  <c r="G13"/>
  <c r="E13"/>
  <c r="G12"/>
  <c r="G11"/>
  <c r="G10"/>
  <c r="E9"/>
  <c r="F9" s="1"/>
  <c r="G8"/>
  <c r="G7"/>
  <c r="G6"/>
  <c r="G9" s="1"/>
  <c r="G48" l="1"/>
  <c r="G49" s="1"/>
  <c r="F24"/>
  <c r="F23"/>
  <c r="F21"/>
  <c r="F19"/>
  <c r="F16"/>
  <c r="F14"/>
  <c r="E31"/>
  <c r="F29"/>
  <c r="F13"/>
  <c r="F12"/>
  <c r="F11"/>
  <c r="F10"/>
  <c r="F22"/>
  <c r="F20"/>
  <c r="F18"/>
  <c r="F17"/>
  <c r="F15"/>
  <c r="F8"/>
  <c r="F7"/>
  <c r="F6"/>
  <c r="E60"/>
  <c r="G14"/>
  <c r="G60" l="1"/>
  <c r="F57"/>
  <c r="F56"/>
  <c r="F55"/>
  <c r="F54"/>
  <c r="F53"/>
  <c r="F52"/>
  <c r="F38"/>
  <c r="F37"/>
  <c r="F36"/>
  <c r="F35"/>
  <c r="F34"/>
  <c r="F60"/>
  <c r="F48"/>
  <c r="F47"/>
  <c r="F46"/>
  <c r="F45"/>
  <c r="F44"/>
  <c r="F43"/>
  <c r="F42"/>
  <c r="F41"/>
  <c r="F40"/>
  <c r="F39"/>
  <c r="F25"/>
  <c r="F27" s="1"/>
  <c r="G27"/>
  <c r="F31"/>
  <c r="E61"/>
  <c r="F49"/>
  <c r="H24" l="1"/>
  <c r="H23"/>
  <c r="H22"/>
  <c r="H21"/>
  <c r="H20"/>
  <c r="H19"/>
  <c r="H18"/>
  <c r="H17"/>
  <c r="H16"/>
  <c r="H15"/>
  <c r="H8"/>
  <c r="H6"/>
  <c r="G31"/>
  <c r="H7"/>
  <c r="H12"/>
  <c r="H10"/>
  <c r="H9"/>
  <c r="H11"/>
  <c r="H29"/>
  <c r="H13"/>
  <c r="F58"/>
  <c r="H14"/>
  <c r="H57"/>
  <c r="H56"/>
  <c r="H55"/>
  <c r="H54"/>
  <c r="H53"/>
  <c r="H52"/>
  <c r="H38"/>
  <c r="H37"/>
  <c r="H36"/>
  <c r="H35"/>
  <c r="H34"/>
  <c r="H60"/>
  <c r="H42"/>
  <c r="H43"/>
  <c r="H44"/>
  <c r="H40"/>
  <c r="H45"/>
  <c r="H46"/>
  <c r="H47"/>
  <c r="H39"/>
  <c r="H48"/>
  <c r="H41"/>
  <c r="H49"/>
  <c r="G61" l="1"/>
  <c r="H31"/>
  <c r="H25"/>
  <c r="H27" s="1"/>
  <c r="H58"/>
</calcChain>
</file>

<file path=xl/sharedStrings.xml><?xml version="1.0" encoding="utf-8"?>
<sst xmlns="http://schemas.openxmlformats.org/spreadsheetml/2006/main" count="177" uniqueCount="57">
  <si>
    <t>UNIVERSIDAD AUTONOMA DE CHIHUAHUA</t>
  </si>
  <si>
    <t>ESTADO DE RESULTADOS POR FONDOS DEL 1o. AL 30 DE SEPTIEMBRE DE 2012</t>
  </si>
  <si>
    <t>CONCEPTO</t>
  </si>
  <si>
    <t>SEPTIEMBRE</t>
  </si>
  <si>
    <t>%</t>
  </si>
  <si>
    <t>ACUMULADO</t>
  </si>
  <si>
    <t>I  N  G  R  E  S  O  S:</t>
  </si>
  <si>
    <t>Subsidio Federal</t>
  </si>
  <si>
    <t>Subsidio Estatal</t>
  </si>
  <si>
    <t>Subsidio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</si>
  <si>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</si>
  <si>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</si>
  <si>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</si>
  <si>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</si>
  <si>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</si>
  <si>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</si>
  <si>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</si>
  <si>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</si>
  <si>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</t>
  </si>
  <si>
    <t>Servicios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</si>
  <si>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</si>
  <si>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</si>
  <si>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</si>
  <si>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</si>
  <si>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</si>
  <si>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</si>
  <si>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</si>
  <si>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</si>
  <si>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 xml:space="preserve">BECAS   Y   CONDONACIONES </t>
  </si>
  <si>
    <t>I N G R E S O S   N E T O S</t>
  </si>
  <si>
    <t>E  G  R  E  S  O  S:</t>
  </si>
  <si>
    <t>FONDO GENÉRICO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</si>
  <si>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</si>
  <si>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</si>
  <si>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</si>
  <si>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</si>
  <si>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</si>
  <si>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</si>
  <si>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</si>
  <si>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</si>
  <si>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</si>
  <si>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</si>
  <si>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</si>
  <si>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</si>
  <si>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</si>
  <si>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</si>
  <si>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</si>
  <si>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TOTAL EGRESOS FONDO GENÉRICO</t>
  </si>
  <si>
    <t>FONDOS ESPECÍFICOS</t>
  </si>
  <si>
    <t>Becas Económicas</t>
  </si>
  <si>
    <t>SUMA GASTOS OPERACIÓN FONDO ESP.</t>
  </si>
  <si>
    <t>T O T A L    E G R E S O S</t>
  </si>
  <si>
    <t xml:space="preserve"> REMANENTE</t>
  </si>
  <si>
    <t>ESTADO DE RESULTADOS POR FONDOS DEL 1o. AL 31 DE AGOSTO DE 2012</t>
  </si>
  <si>
    <t>AGOSTO</t>
  </si>
  <si>
    <t>ESTADO DE RESULTADOS POR FONDOS DEL 1o. AL 31 DE JULIO DE 2012</t>
  </si>
  <si>
    <t>JULIO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</si>
</sst>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31"/>
      <name val="Arial"/>
      <family val="2"/>
    </font>
    <font>
      <b/>
      <sz val="10"/>
      <color indexed="8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164" fontId="3" fillId="0" borderId="7" xfId="1" applyNumberFormat="1" applyFont="1" applyBorder="1"/>
    <xf numFmtId="2" fontId="3" fillId="0" borderId="7" xfId="0" applyNumberFormat="1" applyFont="1" applyBorder="1"/>
    <xf numFmtId="2" fontId="3" fillId="0" borderId="0" xfId="0" applyNumberFormat="1" applyFont="1" applyBorder="1"/>
    <xf numFmtId="2" fontId="3" fillId="0" borderId="8" xfId="0" applyNumberFormat="1" applyFont="1" applyBorder="1"/>
    <xf numFmtId="2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164" fontId="6" fillId="0" borderId="13" xfId="1" applyNumberFormat="1" applyFont="1" applyBorder="1"/>
    <xf numFmtId="2" fontId="6" fillId="0" borderId="13" xfId="0" applyNumberFormat="1" applyFont="1" applyBorder="1"/>
    <xf numFmtId="0" fontId="3" fillId="0" borderId="4" xfId="0" applyFont="1" applyBorder="1"/>
    <xf numFmtId="0" fontId="7" fillId="0" borderId="0" xfId="0" applyFont="1" applyBorder="1"/>
    <xf numFmtId="165" fontId="7" fillId="0" borderId="14" xfId="2" applyNumberFormat="1" applyFont="1" applyBorder="1"/>
    <xf numFmtId="2" fontId="7" fillId="0" borderId="14" xfId="0" applyNumberFormat="1" applyFont="1" applyBorder="1"/>
    <xf numFmtId="3" fontId="7" fillId="0" borderId="14" xfId="2" applyNumberFormat="1" applyFont="1" applyBorder="1"/>
    <xf numFmtId="164" fontId="7" fillId="0" borderId="15" xfId="1" applyNumberFormat="1" applyFont="1" applyBorder="1"/>
    <xf numFmtId="2" fontId="7" fillId="0" borderId="15" xfId="0" applyNumberFormat="1" applyFont="1" applyBorder="1"/>
    <xf numFmtId="0" fontId="6" fillId="0" borderId="0" xfId="0" applyFont="1" applyBorder="1"/>
    <xf numFmtId="164" fontId="4" fillId="3" borderId="15" xfId="1" applyNumberFormat="1" applyFont="1" applyFill="1" applyBorder="1"/>
    <xf numFmtId="2" fontId="4" fillId="3" borderId="15" xfId="0" applyNumberFormat="1" applyFont="1" applyFill="1" applyBorder="1"/>
    <xf numFmtId="164" fontId="7" fillId="0" borderId="14" xfId="1" applyNumberFormat="1" applyFont="1" applyBorder="1"/>
    <xf numFmtId="164" fontId="7" fillId="0" borderId="14" xfId="1" applyNumberFormat="1" applyFont="1" applyFill="1" applyBorder="1"/>
    <xf numFmtId="164" fontId="8" fillId="3" borderId="15" xfId="1" applyNumberFormat="1" applyFont="1" applyFill="1" applyBorder="1"/>
    <xf numFmtId="2" fontId="8" fillId="3" borderId="15" xfId="0" applyNumberFormat="1" applyFont="1" applyFill="1" applyBorder="1"/>
    <xf numFmtId="0" fontId="3" fillId="0" borderId="0" xfId="0" applyFont="1" applyBorder="1"/>
    <xf numFmtId="0" fontId="2" fillId="0" borderId="0" xfId="0" applyFont="1" applyBorder="1"/>
    <xf numFmtId="164" fontId="9" fillId="2" borderId="15" xfId="1" applyNumberFormat="1" applyFont="1" applyFill="1" applyBorder="1"/>
    <xf numFmtId="1" fontId="9" fillId="2" borderId="16" xfId="0" applyNumberFormat="1" applyFont="1" applyFill="1" applyBorder="1"/>
    <xf numFmtId="166" fontId="7" fillId="0" borderId="14" xfId="0" applyNumberFormat="1" applyFont="1" applyBorder="1"/>
    <xf numFmtId="164" fontId="9" fillId="2" borderId="17" xfId="1" applyNumberFormat="1" applyFont="1" applyFill="1" applyBorder="1"/>
    <xf numFmtId="1" fontId="9" fillId="2" borderId="18" xfId="0" applyNumberFormat="1" applyFont="1" applyFill="1" applyBorder="1"/>
    <xf numFmtId="0" fontId="5" fillId="0" borderId="4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left"/>
    </xf>
    <xf numFmtId="165" fontId="11" fillId="3" borderId="14" xfId="2" applyNumberFormat="1" applyFont="1" applyFill="1" applyBorder="1"/>
    <xf numFmtId="164" fontId="4" fillId="3" borderId="14" xfId="1" applyNumberFormat="1" applyFont="1" applyFill="1" applyBorder="1"/>
    <xf numFmtId="2" fontId="4" fillId="3" borderId="14" xfId="0" applyNumberFormat="1" applyFont="1" applyFill="1" applyBorder="1"/>
    <xf numFmtId="164" fontId="4" fillId="3" borderId="17" xfId="1" applyNumberFormat="1" applyFont="1" applyFill="1" applyBorder="1"/>
    <xf numFmtId="2" fontId="4" fillId="3" borderId="17" xfId="0" applyNumberFormat="1" applyFont="1" applyFill="1" applyBorder="1"/>
    <xf numFmtId="0" fontId="10" fillId="0" borderId="0" xfId="0" applyFont="1" applyBorder="1"/>
    <xf numFmtId="165" fontId="11" fillId="0" borderId="14" xfId="2" applyNumberFormat="1" applyFont="1" applyFill="1" applyBorder="1"/>
    <xf numFmtId="164" fontId="7" fillId="3" borderId="14" xfId="1" applyNumberFormat="1" applyFont="1" applyFill="1" applyBorder="1"/>
    <xf numFmtId="164" fontId="11" fillId="0" borderId="14" xfId="1" applyNumberFormat="1" applyFont="1" applyFill="1" applyBorder="1"/>
    <xf numFmtId="1" fontId="9" fillId="2" borderId="17" xfId="0" applyNumberFormat="1" applyFont="1" applyFill="1" applyBorder="1"/>
    <xf numFmtId="0" fontId="3" fillId="3" borderId="6" xfId="0" applyFont="1" applyFill="1" applyBorder="1"/>
    <xf numFmtId="0" fontId="7" fillId="3" borderId="7" xfId="0" applyFont="1" applyFill="1" applyBorder="1"/>
    <xf numFmtId="0" fontId="6" fillId="0" borderId="7" xfId="0" applyFont="1" applyFill="1" applyBorder="1"/>
    <xf numFmtId="164" fontId="6" fillId="3" borderId="19" xfId="1" applyNumberFormat="1" applyFont="1" applyFill="1" applyBorder="1"/>
    <xf numFmtId="2" fontId="8" fillId="3" borderId="19" xfId="0" applyNumberFormat="1" applyFont="1" applyFill="1" applyBorder="1"/>
  </cellXfs>
  <cellStyles count="3">
    <cellStyle name="Millares_Libro2" xfId="1"/>
    <cellStyle name="Moneda_Libro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JUL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AGOS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/>
      <sheetData sheetId="1">
        <row r="9">
          <cell r="H9">
            <v>365968000</v>
          </cell>
        </row>
      </sheetData>
      <sheetData sheetId="2">
        <row r="5">
          <cell r="F5" t="str">
            <v>DEL 1º AL 30  DE JUNIO  DE  2012</v>
          </cell>
        </row>
      </sheetData>
      <sheetData sheetId="3">
        <row r="7">
          <cell r="H7">
            <v>383055629</v>
          </cell>
        </row>
      </sheetData>
      <sheetData sheetId="4">
        <row r="13">
          <cell r="D13">
            <v>410578.93</v>
          </cell>
        </row>
      </sheetData>
      <sheetData sheetId="5"/>
      <sheetData sheetId="6">
        <row r="6">
          <cell r="G6">
            <v>365968000</v>
          </cell>
        </row>
        <row r="7">
          <cell r="G7">
            <v>199127078</v>
          </cell>
        </row>
        <row r="8">
          <cell r="E8">
            <v>0</v>
          </cell>
        </row>
        <row r="10">
          <cell r="G10">
            <v>14374929.27</v>
          </cell>
        </row>
        <row r="11">
          <cell r="G11">
            <v>6126220.25</v>
          </cell>
        </row>
        <row r="12">
          <cell r="G12">
            <v>25200458.18</v>
          </cell>
        </row>
        <row r="13">
          <cell r="G13">
            <v>9003537.879999999</v>
          </cell>
        </row>
        <row r="15">
          <cell r="G15">
            <v>56101261.399999999</v>
          </cell>
        </row>
        <row r="16">
          <cell r="G16">
            <v>114705928.07000001</v>
          </cell>
        </row>
        <row r="17">
          <cell r="G17">
            <v>40706778.770000003</v>
          </cell>
        </row>
        <row r="18">
          <cell r="G18">
            <v>7443573.5600000005</v>
          </cell>
        </row>
        <row r="19">
          <cell r="G19">
            <v>3965377</v>
          </cell>
        </row>
        <row r="20">
          <cell r="G20">
            <v>3926590.93</v>
          </cell>
        </row>
        <row r="21">
          <cell r="G21">
            <v>21043975.199999999</v>
          </cell>
        </row>
        <row r="22">
          <cell r="G22">
            <v>2852490.79</v>
          </cell>
        </row>
        <row r="23">
          <cell r="G23">
            <v>5054713</v>
          </cell>
        </row>
        <row r="24">
          <cell r="G24">
            <v>110625965.45999998</v>
          </cell>
        </row>
        <row r="29">
          <cell r="G29">
            <v>37025537.5</v>
          </cell>
        </row>
        <row r="34">
          <cell r="G34">
            <v>523980201.49999994</v>
          </cell>
        </row>
        <row r="35">
          <cell r="G35">
            <v>88429694.939999998</v>
          </cell>
        </row>
        <row r="36">
          <cell r="G36">
            <v>52015654.919999994</v>
          </cell>
        </row>
        <row r="37">
          <cell r="G37">
            <v>23359638.609999999</v>
          </cell>
        </row>
        <row r="38">
          <cell r="G38">
            <v>24784139.629999999</v>
          </cell>
        </row>
        <row r="40">
          <cell r="G40">
            <v>1001571.88</v>
          </cell>
        </row>
        <row r="41">
          <cell r="G41">
            <v>708911.39</v>
          </cell>
        </row>
        <row r="42">
          <cell r="G42">
            <v>2292434.9</v>
          </cell>
        </row>
        <row r="43">
          <cell r="G43">
            <v>275530.15999999997</v>
          </cell>
        </row>
        <row r="44">
          <cell r="G44">
            <v>423094</v>
          </cell>
        </row>
        <row r="45">
          <cell r="G45">
            <v>0</v>
          </cell>
        </row>
        <row r="46">
          <cell r="G46">
            <v>191519.55</v>
          </cell>
        </row>
        <row r="47">
          <cell r="G47">
            <v>103820.52999999998</v>
          </cell>
        </row>
        <row r="52">
          <cell r="G52">
            <v>416500</v>
          </cell>
        </row>
        <row r="53">
          <cell r="G53">
            <v>10402291.120000001</v>
          </cell>
        </row>
        <row r="54">
          <cell r="G54">
            <v>4143711.17</v>
          </cell>
        </row>
        <row r="55">
          <cell r="G55">
            <v>1603094.6400000001</v>
          </cell>
        </row>
        <row r="56">
          <cell r="G56">
            <v>0</v>
          </cell>
        </row>
        <row r="57">
          <cell r="G57">
            <v>3004122.88</v>
          </cell>
        </row>
      </sheetData>
      <sheetData sheetId="7"/>
      <sheetData sheetId="8">
        <row r="7">
          <cell r="J7">
            <v>365968000</v>
          </cell>
        </row>
      </sheetData>
      <sheetData sheetId="9">
        <row r="61">
          <cell r="O6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G6">
            <v>455448036</v>
          </cell>
        </row>
        <row r="7">
          <cell r="G7">
            <v>241322888</v>
          </cell>
        </row>
        <row r="8">
          <cell r="E8">
            <v>0</v>
          </cell>
        </row>
        <row r="10">
          <cell r="G10">
            <v>27735226.969999999</v>
          </cell>
        </row>
        <row r="11">
          <cell r="G11">
            <v>6861069.71</v>
          </cell>
        </row>
        <row r="12">
          <cell r="G12">
            <v>25200458.18</v>
          </cell>
        </row>
        <row r="13">
          <cell r="G13">
            <v>9716621.629999999</v>
          </cell>
        </row>
        <row r="15">
          <cell r="G15">
            <v>58583867.399999999</v>
          </cell>
        </row>
        <row r="16">
          <cell r="G16">
            <v>117697517.82000001</v>
          </cell>
        </row>
        <row r="17">
          <cell r="G17">
            <v>43584138.950000003</v>
          </cell>
        </row>
        <row r="18">
          <cell r="G18">
            <v>8273113.5600000005</v>
          </cell>
        </row>
        <row r="19">
          <cell r="G19">
            <v>4051355</v>
          </cell>
        </row>
        <row r="20">
          <cell r="G20">
            <v>2926375.43</v>
          </cell>
        </row>
        <row r="21">
          <cell r="G21">
            <v>24086980.93</v>
          </cell>
        </row>
        <row r="22">
          <cell r="G22">
            <v>3382469.22</v>
          </cell>
        </row>
        <row r="23">
          <cell r="G23">
            <v>5456262.9000000004</v>
          </cell>
        </row>
        <row r="24">
          <cell r="G24">
            <v>113130016.32999998</v>
          </cell>
        </row>
        <row r="29">
          <cell r="G29">
            <v>38143376.950000003</v>
          </cell>
        </row>
        <row r="34">
          <cell r="G34">
            <v>609480112.21999991</v>
          </cell>
        </row>
        <row r="35">
          <cell r="G35">
            <v>96231060.599999994</v>
          </cell>
        </row>
        <row r="36">
          <cell r="G36">
            <v>53537214.049999997</v>
          </cell>
        </row>
        <row r="37">
          <cell r="G37">
            <v>25705284.27</v>
          </cell>
        </row>
        <row r="38">
          <cell r="G38">
            <v>26073853.91</v>
          </cell>
        </row>
        <row r="40">
          <cell r="G40">
            <v>1069172.23</v>
          </cell>
        </row>
        <row r="41">
          <cell r="G41">
            <v>725634.78</v>
          </cell>
        </row>
        <row r="42">
          <cell r="G42">
            <v>2539505.94</v>
          </cell>
        </row>
        <row r="43">
          <cell r="G43">
            <v>314249.94999999995</v>
          </cell>
        </row>
        <row r="44">
          <cell r="G44">
            <v>440670.82</v>
          </cell>
        </row>
        <row r="45">
          <cell r="G45">
            <v>0</v>
          </cell>
        </row>
        <row r="46">
          <cell r="G46">
            <v>209854.56999999998</v>
          </cell>
        </row>
        <row r="47">
          <cell r="G47">
            <v>108420.32999999999</v>
          </cell>
        </row>
        <row r="52">
          <cell r="G52">
            <v>458100</v>
          </cell>
        </row>
        <row r="53">
          <cell r="G53">
            <v>13491023.590000002</v>
          </cell>
        </row>
        <row r="54">
          <cell r="G54">
            <v>6409115.6299999999</v>
          </cell>
        </row>
        <row r="55">
          <cell r="G55">
            <v>2011903.02</v>
          </cell>
        </row>
        <row r="56">
          <cell r="G56">
            <v>0</v>
          </cell>
        </row>
        <row r="57">
          <cell r="G57">
            <v>3391849.3499999996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 refreshError="1"/>
      <sheetData sheetId="1">
        <row r="9">
          <cell r="H9">
            <v>532468663</v>
          </cell>
        </row>
      </sheetData>
      <sheetData sheetId="2" refreshError="1"/>
      <sheetData sheetId="3" refreshError="1"/>
      <sheetData sheetId="4">
        <row r="13">
          <cell r="D13">
            <v>409578.93</v>
          </cell>
        </row>
      </sheetData>
      <sheetData sheetId="5" refreshError="1"/>
      <sheetData sheetId="6">
        <row r="6">
          <cell r="G6">
            <v>532468663</v>
          </cell>
        </row>
        <row r="7">
          <cell r="G7">
            <v>269769620</v>
          </cell>
        </row>
        <row r="8">
          <cell r="E8">
            <v>0</v>
          </cell>
        </row>
        <row r="10">
          <cell r="G10">
            <v>29068038.52</v>
          </cell>
        </row>
        <row r="11">
          <cell r="G11">
            <v>7620107.5999999996</v>
          </cell>
        </row>
        <row r="12">
          <cell r="G12">
            <v>26029109.149999999</v>
          </cell>
        </row>
        <row r="13">
          <cell r="G13">
            <v>12239802.879999999</v>
          </cell>
        </row>
        <row r="15">
          <cell r="G15">
            <v>72193789.900000006</v>
          </cell>
        </row>
        <row r="16">
          <cell r="G16">
            <v>216939476.47000003</v>
          </cell>
        </row>
        <row r="17">
          <cell r="G17">
            <v>67328448.300000012</v>
          </cell>
        </row>
        <row r="18">
          <cell r="G18">
            <v>8525610.0600000005</v>
          </cell>
        </row>
        <row r="19">
          <cell r="G19">
            <v>5216234</v>
          </cell>
        </row>
        <row r="20">
          <cell r="G20">
            <v>3343251.43</v>
          </cell>
        </row>
        <row r="21">
          <cell r="G21">
            <v>25012046.649999999</v>
          </cell>
        </row>
        <row r="22">
          <cell r="G22">
            <v>4192102.0100000002</v>
          </cell>
        </row>
        <row r="23">
          <cell r="G23">
            <v>5946555.3500000006</v>
          </cell>
        </row>
        <row r="24">
          <cell r="G24">
            <v>118945702.51999998</v>
          </cell>
        </row>
        <row r="29">
          <cell r="G29">
            <v>58299575.150000006</v>
          </cell>
        </row>
        <row r="34">
          <cell r="G34">
            <v>694631216.77999997</v>
          </cell>
        </row>
        <row r="35">
          <cell r="G35">
            <v>111649696.45999999</v>
          </cell>
        </row>
        <row r="36">
          <cell r="G36">
            <v>61477439.030000001</v>
          </cell>
        </row>
        <row r="37">
          <cell r="G37">
            <v>29724880.969999999</v>
          </cell>
        </row>
        <row r="38">
          <cell r="G38">
            <v>27801766.780000001</v>
          </cell>
        </row>
        <row r="40">
          <cell r="G40">
            <v>1282303.1499999999</v>
          </cell>
        </row>
        <row r="41">
          <cell r="G41">
            <v>762802.20000000007</v>
          </cell>
        </row>
        <row r="42">
          <cell r="G42">
            <v>2916591.26</v>
          </cell>
        </row>
        <row r="43">
          <cell r="G43">
            <v>367639.77999999997</v>
          </cell>
        </row>
        <row r="44">
          <cell r="G44">
            <v>518375.89</v>
          </cell>
        </row>
        <row r="45">
          <cell r="G45">
            <v>0</v>
          </cell>
        </row>
        <row r="46">
          <cell r="G46">
            <v>216172.89999999997</v>
          </cell>
        </row>
        <row r="47">
          <cell r="G47">
            <v>128498.12</v>
          </cell>
        </row>
        <row r="52">
          <cell r="G52">
            <v>762332.02</v>
          </cell>
        </row>
        <row r="53">
          <cell r="G53">
            <v>14583405.610000001</v>
          </cell>
        </row>
        <row r="54">
          <cell r="G54">
            <v>7026140.9399999995</v>
          </cell>
        </row>
        <row r="55">
          <cell r="G55">
            <v>2045080.85</v>
          </cell>
        </row>
        <row r="56">
          <cell r="G56">
            <v>0</v>
          </cell>
        </row>
        <row r="57">
          <cell r="G57">
            <v>3932391.55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workbookViewId="0">
      <selection activeCell="C12" sqref="C12"/>
    </sheetView>
  </sheetViews>
  <sheetFormatPr baseColWidth="10" defaultRowHeight="15"/>
  <cols>
    <col min="1" max="1" width="5.140625" customWidth="1"/>
    <col min="2" max="2" width="4.28515625" customWidth="1"/>
    <col min="3" max="3" width="27.7109375" bestFit="1" customWidth="1"/>
    <col min="5" max="5" width="12.28515625" bestFit="1" customWidth="1"/>
    <col min="6" max="6" width="8" customWidth="1"/>
    <col min="7" max="7" width="13.85546875" bestFit="1" customWidth="1"/>
    <col min="8" max="8" width="5.7109375" customWidth="1"/>
  </cols>
  <sheetData>
    <row r="1" spans="1:8" ht="15.75">
      <c r="A1" s="1" t="s">
        <v>0</v>
      </c>
      <c r="B1" s="2"/>
      <c r="C1" s="2"/>
      <c r="D1" s="2"/>
      <c r="E1" s="2"/>
      <c r="F1" s="3"/>
      <c r="G1" s="2"/>
      <c r="H1" s="3"/>
    </row>
    <row r="2" spans="1:8">
      <c r="A2" s="4" t="s">
        <v>55</v>
      </c>
      <c r="B2" s="5"/>
      <c r="C2" s="5"/>
      <c r="D2" s="5"/>
      <c r="E2" s="5"/>
      <c r="F2" s="6"/>
      <c r="G2" s="5"/>
      <c r="H2" s="6"/>
    </row>
    <row r="3" spans="1:8" ht="15.75" thickBot="1">
      <c r="A3" s="7"/>
      <c r="B3" s="8"/>
      <c r="C3" s="8"/>
      <c r="D3" s="8"/>
      <c r="E3" s="9"/>
      <c r="F3" s="10"/>
      <c r="G3" s="11"/>
      <c r="H3" s="12"/>
    </row>
    <row r="4" spans="1:8" ht="15.75" thickBot="1">
      <c r="A4" s="13"/>
      <c r="B4" s="14"/>
      <c r="C4" s="14" t="s">
        <v>2</v>
      </c>
      <c r="D4" s="15"/>
      <c r="E4" s="16" t="s">
        <v>56</v>
      </c>
      <c r="F4" s="16" t="s">
        <v>4</v>
      </c>
      <c r="G4" s="16" t="s">
        <v>5</v>
      </c>
      <c r="H4" s="16" t="s">
        <v>4</v>
      </c>
    </row>
    <row r="5" spans="1:8">
      <c r="A5" s="17" t="s">
        <v>6</v>
      </c>
      <c r="B5" s="18"/>
      <c r="C5" s="18"/>
      <c r="D5" s="18"/>
      <c r="E5" s="19"/>
      <c r="F5" s="20"/>
      <c r="G5" s="19"/>
      <c r="H5" s="20"/>
    </row>
    <row r="6" spans="1:8">
      <c r="A6" s="21" t="s">
        <v>7</v>
      </c>
      <c r="B6" s="22"/>
      <c r="C6" s="22"/>
      <c r="D6" s="22"/>
      <c r="E6" s="23">
        <v>89480036</v>
      </c>
      <c r="F6" s="24">
        <f>SUM(E6/E27)*100</f>
        <v>55.498543846160388</v>
      </c>
      <c r="G6" s="23">
        <f>+[1]rdo!$G$6+E6</f>
        <v>455448036</v>
      </c>
      <c r="H6" s="24">
        <f>SUM(G6/G27)*100</f>
        <v>39.69196880901201</v>
      </c>
    </row>
    <row r="7" spans="1:8">
      <c r="A7" s="21" t="s">
        <v>8</v>
      </c>
      <c r="B7" s="22"/>
      <c r="C7" s="22"/>
      <c r="D7" s="22"/>
      <c r="E7" s="25">
        <v>42195810</v>
      </c>
      <c r="F7" s="24">
        <f>SUM(E7/E27)*100</f>
        <v>26.171268096151113</v>
      </c>
      <c r="G7" s="23">
        <f>+[1]rdo!$G$7+E7</f>
        <v>241322888</v>
      </c>
      <c r="H7" s="24">
        <f>SUM(G7/G27)*100</f>
        <v>21.031116145589657</v>
      </c>
    </row>
    <row r="8" spans="1:8">
      <c r="A8" s="21" t="s">
        <v>9</v>
      </c>
      <c r="B8" s="22"/>
      <c r="C8" s="22"/>
      <c r="D8" s="22"/>
      <c r="E8" s="26">
        <v>0</v>
      </c>
      <c r="F8" s="27">
        <f>SUM(E8/E27)*100</f>
        <v>0</v>
      </c>
      <c r="G8" s="26">
        <f>+[1]rdo!$E$8+E8</f>
        <v>0</v>
      </c>
      <c r="H8" s="27">
        <f>SUM(G8/G27)*100</f>
        <v>0</v>
      </c>
    </row>
    <row r="9" spans="1:8">
      <c r="A9" s="21"/>
      <c r="B9" s="28" t="s">
        <v>10</v>
      </c>
      <c r="C9" s="22"/>
      <c r="D9" s="22"/>
      <c r="E9" s="29">
        <f>SUM(E6:E8)</f>
        <v>131675846</v>
      </c>
      <c r="F9" s="30">
        <f>SUM(E9/E27)*100</f>
        <v>81.669811942311497</v>
      </c>
      <c r="G9" s="29">
        <f>SUM(G6:G8)</f>
        <v>696770924</v>
      </c>
      <c r="H9" s="30">
        <f>SUM(G9/G27)*100</f>
        <v>60.723084954601667</v>
      </c>
    </row>
    <row r="10" spans="1:8">
      <c r="A10" s="21" t="s">
        <v>11</v>
      </c>
      <c r="B10" s="22"/>
      <c r="C10" s="22"/>
      <c r="D10" s="22"/>
      <c r="E10" s="31">
        <v>13360297.699999999</v>
      </c>
      <c r="F10" s="24">
        <f>SUM(E10/E27)*100</f>
        <v>8.2865083749095234</v>
      </c>
      <c r="G10" s="31">
        <f>+[1]rdo!$G$10+E10</f>
        <v>27735226.969999999</v>
      </c>
      <c r="H10" s="24">
        <f>SUM(G10/G27)*100</f>
        <v>2.4171050850773868</v>
      </c>
    </row>
    <row r="11" spans="1:8">
      <c r="A11" s="21" t="s">
        <v>12</v>
      </c>
      <c r="B11" s="22"/>
      <c r="C11" s="22"/>
      <c r="D11" s="22"/>
      <c r="E11" s="31">
        <v>734849.46</v>
      </c>
      <c r="F11" s="24">
        <f>SUM(E11/E27)*100</f>
        <v>0.45577848198605192</v>
      </c>
      <c r="G11" s="31">
        <f>+[1]rdo!$G$11+E11</f>
        <v>6861069.71</v>
      </c>
      <c r="H11" s="24">
        <f>SUM(G11/G27)*100</f>
        <v>0.59793729119467998</v>
      </c>
    </row>
    <row r="12" spans="1:8">
      <c r="A12" s="21" t="s">
        <v>13</v>
      </c>
      <c r="B12" s="22"/>
      <c r="C12" s="22"/>
      <c r="D12" s="22"/>
      <c r="E12" s="31">
        <v>0</v>
      </c>
      <c r="F12" s="24">
        <f>SUM(E12/E27)*100</f>
        <v>0</v>
      </c>
      <c r="G12" s="31">
        <f>+[1]rdo!$G$12+E12</f>
        <v>25200458.18</v>
      </c>
      <c r="H12" s="24">
        <f>SUM(G12/G27)*100</f>
        <v>2.1962018078685306</v>
      </c>
    </row>
    <row r="13" spans="1:8">
      <c r="A13" s="21" t="s">
        <v>14</v>
      </c>
      <c r="B13" s="22"/>
      <c r="C13" s="22"/>
      <c r="D13" s="22"/>
      <c r="E13" s="26">
        <f>324914.68+388169.07</f>
        <v>713083.75</v>
      </c>
      <c r="F13" s="27">
        <f>SUM(E13/E27)*100</f>
        <v>0.44227865269700462</v>
      </c>
      <c r="G13" s="26">
        <f>+[1]rdo!$G$13+E13</f>
        <v>9716621.629999999</v>
      </c>
      <c r="H13" s="27">
        <f>SUM(G13/G27)*100</f>
        <v>0.84679658749682563</v>
      </c>
    </row>
    <row r="14" spans="1:8">
      <c r="A14" s="21"/>
      <c r="B14" s="28" t="s">
        <v>15</v>
      </c>
      <c r="C14" s="22"/>
      <c r="D14" s="22"/>
      <c r="E14" s="29">
        <f>SUM(E10:E13)</f>
        <v>14808230.91</v>
      </c>
      <c r="F14" s="30">
        <f>SUM(E14/E27)*100</f>
        <v>9.1845655095925807</v>
      </c>
      <c r="G14" s="29">
        <f>SUM(G10:G13)</f>
        <v>69513376.489999995</v>
      </c>
      <c r="H14" s="30">
        <f>SUM(G14/G27)*100</f>
        <v>6.0580407716374225</v>
      </c>
    </row>
    <row r="15" spans="1:8">
      <c r="A15" s="21" t="s">
        <v>16</v>
      </c>
      <c r="B15" s="22"/>
      <c r="C15" s="22"/>
      <c r="D15" s="22"/>
      <c r="E15" s="31">
        <v>2482606</v>
      </c>
      <c r="F15" s="24">
        <f>SUM(E15/E27)*100</f>
        <v>1.5397961836285006</v>
      </c>
      <c r="G15" s="31">
        <f>+[1]rdo!$G$15+E15</f>
        <v>58583867.399999999</v>
      </c>
      <c r="H15" s="24">
        <f>SUM(G15/G27)*100</f>
        <v>5.1055419142307938</v>
      </c>
    </row>
    <row r="16" spans="1:8">
      <c r="A16" s="21" t="s">
        <v>17</v>
      </c>
      <c r="B16" s="22"/>
      <c r="C16" s="22"/>
      <c r="D16" s="22"/>
      <c r="E16" s="31">
        <v>2991589.75</v>
      </c>
      <c r="F16" s="24">
        <f>SUM(E16/E27)*100</f>
        <v>1.8554851152507248</v>
      </c>
      <c r="G16" s="31">
        <f>+[1]rdo!$G$16+E16</f>
        <v>117697517.82000001</v>
      </c>
      <c r="H16" s="24">
        <f>SUM(G16/G27)*100</f>
        <v>10.25725403766935</v>
      </c>
    </row>
    <row r="17" spans="1:8">
      <c r="A17" s="21" t="s">
        <v>18</v>
      </c>
      <c r="B17" s="22"/>
      <c r="C17" s="22"/>
      <c r="D17" s="22"/>
      <c r="E17" s="31">
        <v>2877360.18</v>
      </c>
      <c r="F17" s="24">
        <f>SUM(E17/E27)*100</f>
        <v>1.7846360735809936</v>
      </c>
      <c r="G17" s="31">
        <f>+[1]rdo!$G$17+E17</f>
        <v>43584138.950000003</v>
      </c>
      <c r="H17" s="24">
        <f>SUM(G17/G27)*100</f>
        <v>3.7983263666352616</v>
      </c>
    </row>
    <row r="18" spans="1:8">
      <c r="A18" s="21" t="s">
        <v>19</v>
      </c>
      <c r="B18" s="22"/>
      <c r="C18" s="22"/>
      <c r="D18" s="22"/>
      <c r="E18" s="31">
        <v>829540</v>
      </c>
      <c r="F18" s="24">
        <f>SUM(E18/E27)*100</f>
        <v>0.51450875659173723</v>
      </c>
      <c r="G18" s="31">
        <f>+[1]rdo!$G$18+E18</f>
        <v>8273113.5600000005</v>
      </c>
      <c r="H18" s="24">
        <f>SUM(G18/G27)*100</f>
        <v>0.7209958972727557</v>
      </c>
    </row>
    <row r="19" spans="1:8">
      <c r="A19" s="21" t="s">
        <v>20</v>
      </c>
      <c r="B19" s="22"/>
      <c r="C19" s="22"/>
      <c r="D19" s="22"/>
      <c r="E19" s="32">
        <v>85978</v>
      </c>
      <c r="F19" s="24">
        <f>SUM(E19/E27)*100</f>
        <v>5.3326462707337062E-2</v>
      </c>
      <c r="G19" s="31">
        <f>+[1]rdo!$G$19+E19</f>
        <v>4051355</v>
      </c>
      <c r="H19" s="24">
        <f>SUM(G19/G27)*100</f>
        <v>0.35307267478091586</v>
      </c>
    </row>
    <row r="20" spans="1:8">
      <c r="A20" s="21" t="s">
        <v>21</v>
      </c>
      <c r="B20" s="22"/>
      <c r="C20" s="22"/>
      <c r="D20" s="22"/>
      <c r="E20" s="31">
        <v>-1000215.5</v>
      </c>
      <c r="F20" s="24">
        <f>SUM(E20/E27)*100</f>
        <v>-0.62036747260985936</v>
      </c>
      <c r="G20" s="31">
        <f>+[1]rdo!$G$20+E20</f>
        <v>2926375.43</v>
      </c>
      <c r="H20" s="24">
        <f>SUM(G20/G27)*100</f>
        <v>0.25503151426701759</v>
      </c>
    </row>
    <row r="21" spans="1:8">
      <c r="A21" s="21" t="s">
        <v>22</v>
      </c>
      <c r="B21" s="22"/>
      <c r="D21" s="22"/>
      <c r="E21" s="31">
        <v>3043005.73</v>
      </c>
      <c r="F21" s="24">
        <f>SUM(E21/E27)*100</f>
        <v>1.8873750445353228</v>
      </c>
      <c r="G21" s="31">
        <f>+[1]rdo!$G$21+E21</f>
        <v>24086980.93</v>
      </c>
      <c r="H21" s="24">
        <f>SUM(G21/G27)*100</f>
        <v>2.0991630662709171</v>
      </c>
    </row>
    <row r="22" spans="1:8">
      <c r="A22" s="21" t="s">
        <v>23</v>
      </c>
      <c r="B22" s="22"/>
      <c r="C22" s="22"/>
      <c r="D22" s="22"/>
      <c r="E22" s="32">
        <v>529978.43000000005</v>
      </c>
      <c r="F22" s="24">
        <f>SUM(E22/E27)*100</f>
        <v>0.32871054203503275</v>
      </c>
      <c r="G22" s="31">
        <f>+[1]rdo!$G$22+E22</f>
        <v>3382469.22</v>
      </c>
      <c r="H22" s="24">
        <f>SUM(G22/G27)*100</f>
        <v>0.29477976007274559</v>
      </c>
    </row>
    <row r="23" spans="1:8">
      <c r="A23" s="21" t="s">
        <v>24</v>
      </c>
      <c r="B23" s="22"/>
      <c r="C23" s="22"/>
      <c r="D23" s="22"/>
      <c r="E23" s="31">
        <v>401549.9</v>
      </c>
      <c r="F23" s="24">
        <f>SUM(E23/E27)*100</f>
        <v>0.24905482527489506</v>
      </c>
      <c r="G23" s="31">
        <f>+[1]rdo!$G$23+E23</f>
        <v>5456262.9000000004</v>
      </c>
      <c r="H23" s="24">
        <f>SUM(G23/G27)*100</f>
        <v>0.47550938794819925</v>
      </c>
    </row>
    <row r="24" spans="1:8">
      <c r="A24" s="21" t="s">
        <v>25</v>
      </c>
      <c r="B24" s="22"/>
      <c r="C24" s="22"/>
      <c r="D24" s="22"/>
      <c r="E24" s="26">
        <v>2504050.87</v>
      </c>
      <c r="F24" s="27">
        <f>SUM(E24/E27)*100</f>
        <v>1.5530970171012344</v>
      </c>
      <c r="G24" s="26">
        <f>+[1]rdo!$G$24+E24</f>
        <v>113130016.32999998</v>
      </c>
      <c r="H24" s="27">
        <f>SUM(G24/G27)*100</f>
        <v>9.8591995674636728</v>
      </c>
    </row>
    <row r="25" spans="1:8">
      <c r="A25" s="21"/>
      <c r="B25" s="28" t="s">
        <v>26</v>
      </c>
      <c r="C25" s="22"/>
      <c r="D25" s="22"/>
      <c r="E25" s="29">
        <f>SUM(E15:E24)</f>
        <v>14745443.359999999</v>
      </c>
      <c r="F25" s="30">
        <f>SUM(F15:F24)</f>
        <v>9.1456225480959183</v>
      </c>
      <c r="G25" s="29">
        <f>SUM(G15:G24)</f>
        <v>381172097.54000002</v>
      </c>
      <c r="H25" s="30">
        <f>SUM(H15:H24)</f>
        <v>33.218874186611629</v>
      </c>
    </row>
    <row r="26" spans="1:8">
      <c r="A26" s="21"/>
      <c r="B26" s="28"/>
      <c r="C26" s="22"/>
      <c r="D26" s="22"/>
      <c r="E26" s="33"/>
      <c r="F26" s="34"/>
      <c r="G26" s="33"/>
      <c r="H26" s="34"/>
    </row>
    <row r="27" spans="1:8">
      <c r="A27" s="21"/>
      <c r="B27" s="35"/>
      <c r="C27" s="36" t="s">
        <v>27</v>
      </c>
      <c r="D27" s="35"/>
      <c r="E27" s="37">
        <f>SUM(E25,E14,E9)</f>
        <v>161229520.27000001</v>
      </c>
      <c r="F27" s="38">
        <f>SUM(F25+F9+F14)</f>
        <v>100</v>
      </c>
      <c r="G27" s="37">
        <f>SUM(G25,G14,G9)+1</f>
        <v>1147456399.03</v>
      </c>
      <c r="H27" s="38">
        <f>SUM(H25+H9+H14)</f>
        <v>99.999999912850711</v>
      </c>
    </row>
    <row r="28" spans="1:8">
      <c r="A28" s="21"/>
      <c r="B28" s="35"/>
      <c r="C28" s="36"/>
      <c r="D28" s="35"/>
      <c r="E28" s="31"/>
      <c r="F28" s="24"/>
      <c r="G28" s="31"/>
      <c r="H28" s="24"/>
    </row>
    <row r="29" spans="1:8">
      <c r="A29" s="21"/>
      <c r="B29" s="35" t="s">
        <v>28</v>
      </c>
      <c r="C29" s="36"/>
      <c r="D29" s="35"/>
      <c r="E29" s="31">
        <v>1117839.45</v>
      </c>
      <c r="F29" s="24">
        <f>SUM(E29/E27)</f>
        <v>6.9332182352712518E-3</v>
      </c>
      <c r="G29" s="31">
        <f>+[1]rdo!$G$29+E29</f>
        <v>38143376.950000003</v>
      </c>
      <c r="H29" s="24">
        <f>SUM(G29/G27)</f>
        <v>3.3241678709748305E-2</v>
      </c>
    </row>
    <row r="30" spans="1:8">
      <c r="A30" s="21"/>
      <c r="B30" s="35"/>
      <c r="C30" s="36"/>
      <c r="D30" s="35"/>
      <c r="E30" s="31"/>
      <c r="F30" s="39"/>
      <c r="G30" s="31"/>
      <c r="H30" s="39"/>
    </row>
    <row r="31" spans="1:8">
      <c r="A31" s="21"/>
      <c r="B31" s="35"/>
      <c r="C31" s="36" t="s">
        <v>29</v>
      </c>
      <c r="D31" s="35"/>
      <c r="E31" s="40">
        <f>SUM(E27-E29)</f>
        <v>160111680.82000002</v>
      </c>
      <c r="F31" s="41">
        <f>SUM(E31/E31)*100</f>
        <v>100</v>
      </c>
      <c r="G31" s="40">
        <f>SUM(G27-G29)</f>
        <v>1109313022.0799999</v>
      </c>
      <c r="H31" s="41">
        <f>SUM(G31/G31)*100</f>
        <v>100</v>
      </c>
    </row>
    <row r="32" spans="1:8">
      <c r="A32" s="42" t="s">
        <v>30</v>
      </c>
      <c r="B32" s="43"/>
      <c r="C32" s="43"/>
      <c r="D32" s="43"/>
      <c r="E32" s="31"/>
      <c r="F32" s="24"/>
      <c r="G32" s="31"/>
      <c r="H32" s="24"/>
    </row>
    <row r="33" spans="1:8">
      <c r="A33" s="42"/>
      <c r="B33" s="44" t="s">
        <v>31</v>
      </c>
      <c r="C33" s="43"/>
      <c r="D33" s="43"/>
      <c r="E33" s="31"/>
      <c r="F33" s="24"/>
      <c r="G33" s="31"/>
      <c r="H33" s="24"/>
    </row>
    <row r="34" spans="1:8">
      <c r="A34" s="21" t="s">
        <v>32</v>
      </c>
      <c r="B34" s="22"/>
      <c r="C34" s="22"/>
      <c r="D34" s="22"/>
      <c r="E34" s="45">
        <v>85499910.719999999</v>
      </c>
      <c r="F34" s="24">
        <f>SUM(E34/E60)*100</f>
        <v>81.381135414156617</v>
      </c>
      <c r="G34" s="45">
        <f>+[1]rdo!$G$34+E34</f>
        <v>609480112.21999991</v>
      </c>
      <c r="H34" s="24">
        <f>SUM(G34/G60)*100</f>
        <v>72.367877493768731</v>
      </c>
    </row>
    <row r="35" spans="1:8">
      <c r="A35" s="21" t="s">
        <v>33</v>
      </c>
      <c r="B35" s="22"/>
      <c r="C35" s="22"/>
      <c r="D35" s="22"/>
      <c r="E35" s="31">
        <v>7801365.6600000001</v>
      </c>
      <c r="F35" s="24">
        <f>SUM(E35/E60)*100</f>
        <v>7.4255515572520983</v>
      </c>
      <c r="G35" s="31">
        <f>+[1]rdo!$G$35+E35</f>
        <v>96231060.599999994</v>
      </c>
      <c r="H35" s="24">
        <f>SUM(G35/G60)*100</f>
        <v>11.426193349000489</v>
      </c>
    </row>
    <row r="36" spans="1:8">
      <c r="A36" s="21" t="s">
        <v>34</v>
      </c>
      <c r="B36" s="22"/>
      <c r="C36" s="22"/>
      <c r="D36" s="22"/>
      <c r="E36" s="31">
        <v>1521559.13</v>
      </c>
      <c r="F36" s="24">
        <f>SUM(E36/E60)*100</f>
        <v>1.4482612736835421</v>
      </c>
      <c r="G36" s="31">
        <f>+[1]rdo!$G$36+E36</f>
        <v>53537214.049999997</v>
      </c>
      <c r="H36" s="24">
        <f>SUM(G36/G60)*100</f>
        <v>6.3568514706999437</v>
      </c>
    </row>
    <row r="37" spans="1:8">
      <c r="A37" s="21" t="s">
        <v>35</v>
      </c>
      <c r="B37" s="22"/>
      <c r="C37" s="22"/>
      <c r="D37" s="22"/>
      <c r="E37" s="31">
        <v>2345645.66</v>
      </c>
      <c r="F37" s="24">
        <f>SUM(E37/E60)*100</f>
        <v>2.2326491979065399</v>
      </c>
      <c r="G37" s="31">
        <f>+[1]rdo!$G$37+E37</f>
        <v>25705284.27</v>
      </c>
      <c r="H37" s="24">
        <f>SUM(G37/G60)*100</f>
        <v>3.0521699161241589</v>
      </c>
    </row>
    <row r="38" spans="1:8">
      <c r="A38" s="21" t="s">
        <v>36</v>
      </c>
      <c r="B38" s="22"/>
      <c r="C38" s="22"/>
      <c r="D38" s="22"/>
      <c r="E38" s="26">
        <v>1289714.28</v>
      </c>
      <c r="F38" s="27">
        <f>SUM(E38/E60)*100</f>
        <v>1.22758505339234</v>
      </c>
      <c r="G38" s="26">
        <f>+[1]rdo!$G$38+E38</f>
        <v>26073853.91</v>
      </c>
      <c r="H38" s="27">
        <f>SUM(G38/G60)*100</f>
        <v>3.0959327920911677</v>
      </c>
    </row>
    <row r="39" spans="1:8">
      <c r="A39" s="21"/>
      <c r="B39" s="28" t="s">
        <v>37</v>
      </c>
      <c r="C39" s="22"/>
      <c r="D39" s="22"/>
      <c r="E39" s="29">
        <f>SUM(E34:E38)</f>
        <v>98458195.449999988</v>
      </c>
      <c r="F39" s="30">
        <f>SUM(E39/E60)*100</f>
        <v>93.715182496391122</v>
      </c>
      <c r="G39" s="29">
        <f>SUM(G34:G38)</f>
        <v>811027525.04999983</v>
      </c>
      <c r="H39" s="30">
        <f>SUM(G39/G60)*100</f>
        <v>96.299025021684471</v>
      </c>
    </row>
    <row r="40" spans="1:8">
      <c r="A40" s="21" t="s">
        <v>38</v>
      </c>
      <c r="B40" s="22"/>
      <c r="C40" s="22"/>
      <c r="D40" s="22"/>
      <c r="E40" s="31">
        <v>67600.350000000006</v>
      </c>
      <c r="F40" s="24">
        <f>SUM(E40/E60)*100</f>
        <v>6.434384774284338E-2</v>
      </c>
      <c r="G40" s="31">
        <f>+[1]rdo!$G$40+E40</f>
        <v>1069172.23</v>
      </c>
      <c r="H40" s="24">
        <f>SUM(G40/G60)*100</f>
        <v>0.12695036869792142</v>
      </c>
    </row>
    <row r="41" spans="1:8">
      <c r="A41" s="21" t="s">
        <v>39</v>
      </c>
      <c r="B41" s="22"/>
      <c r="C41" s="22"/>
      <c r="D41" s="22"/>
      <c r="E41" s="31">
        <v>16723.39</v>
      </c>
      <c r="F41" s="24">
        <f>SUM(E41/E60)*100</f>
        <v>1.5917776459799238E-2</v>
      </c>
      <c r="G41" s="31">
        <f>+[1]rdo!$G$41+E41</f>
        <v>725634.78</v>
      </c>
      <c r="H41" s="24">
        <f>SUM(G41/G60)*100</f>
        <v>8.6159741411386173E-2</v>
      </c>
    </row>
    <row r="42" spans="1:8">
      <c r="A42" s="21" t="s">
        <v>40</v>
      </c>
      <c r="B42" s="22"/>
      <c r="C42" s="22"/>
      <c r="D42" s="22"/>
      <c r="E42" s="31">
        <v>247071.04</v>
      </c>
      <c r="F42" s="24">
        <f>SUM(E42/E60)*100</f>
        <v>0.23516892115833668</v>
      </c>
      <c r="G42" s="31">
        <f>+[1]rdo!$G$42+E42</f>
        <v>2539505.94</v>
      </c>
      <c r="H42" s="24">
        <f>SUM(G42/G60)*100</f>
        <v>0.30153347266937669</v>
      </c>
    </row>
    <row r="43" spans="1:8">
      <c r="A43" s="21" t="s">
        <v>41</v>
      </c>
      <c r="B43" s="22"/>
      <c r="C43" s="22"/>
      <c r="D43" s="22"/>
      <c r="E43" s="31">
        <v>38719.79</v>
      </c>
      <c r="F43" s="24">
        <f>SUM(E43/E60)*100</f>
        <v>3.6854546942358582E-2</v>
      </c>
      <c r="G43" s="31">
        <f>+[1]rdo!$G$43+E43</f>
        <v>314249.94999999995</v>
      </c>
      <c r="H43" s="24">
        <f>SUM(G43/G60)*100</f>
        <v>3.7313115601406301E-2</v>
      </c>
    </row>
    <row r="44" spans="1:8">
      <c r="A44" s="21" t="s">
        <v>42</v>
      </c>
      <c r="B44" s="22"/>
      <c r="C44" s="22"/>
      <c r="D44" s="22"/>
      <c r="E44" s="31">
        <v>17576.82</v>
      </c>
      <c r="F44" s="24">
        <f>SUM(E44/E60)*100</f>
        <v>1.6730094295123683E-2</v>
      </c>
      <c r="G44" s="31">
        <f>+[1]rdo!$G$44+E44</f>
        <v>440670.82</v>
      </c>
      <c r="H44" s="24">
        <f>SUM(G44/G60)*100</f>
        <v>5.232395820214613E-2</v>
      </c>
    </row>
    <row r="45" spans="1:8">
      <c r="A45" s="21" t="s">
        <v>43</v>
      </c>
      <c r="B45" s="22"/>
      <c r="C45" s="22"/>
      <c r="D45" s="22"/>
      <c r="E45" s="31">
        <v>0</v>
      </c>
      <c r="F45" s="24">
        <f>SUM(E45/E60)*100</f>
        <v>0</v>
      </c>
      <c r="G45" s="31">
        <f>+[1]rdo!$G$45+E45</f>
        <v>0</v>
      </c>
      <c r="H45" s="24">
        <f>SUM(G45/G60)*100</f>
        <v>0</v>
      </c>
    </row>
    <row r="46" spans="1:8">
      <c r="A46" s="21" t="s">
        <v>44</v>
      </c>
      <c r="B46" s="22"/>
      <c r="C46" s="22"/>
      <c r="D46" s="22"/>
      <c r="E46" s="31">
        <v>18335.02</v>
      </c>
      <c r="F46" s="24">
        <f>SUM(E46/E60)*100</f>
        <v>1.7451769631991378E-2</v>
      </c>
      <c r="G46" s="31">
        <f>+[1]rdo!$G$46+E46</f>
        <v>209854.56999999998</v>
      </c>
      <c r="H46" s="24">
        <f>SUM(G46/G60)*100</f>
        <v>2.491751495869263E-2</v>
      </c>
    </row>
    <row r="47" spans="1:8">
      <c r="A47" s="21" t="s">
        <v>45</v>
      </c>
      <c r="B47" s="22"/>
      <c r="C47" s="22"/>
      <c r="D47" s="22"/>
      <c r="E47" s="26">
        <v>4599.8</v>
      </c>
      <c r="F47" s="27">
        <f>SUM(E47/E60)*100</f>
        <v>4.3782144744447474E-3</v>
      </c>
      <c r="G47" s="26">
        <f>+[1]rdo!$G$47+E47</f>
        <v>108420.32999999999</v>
      </c>
      <c r="H47" s="27">
        <f>SUM(G47/G60)*100</f>
        <v>1.2873511377909909E-2</v>
      </c>
    </row>
    <row r="48" spans="1:8">
      <c r="A48" s="21"/>
      <c r="B48" s="28" t="s">
        <v>46</v>
      </c>
      <c r="C48" s="22"/>
      <c r="D48" s="22"/>
      <c r="E48" s="46">
        <f>SUM(E40:E47)</f>
        <v>410626.21</v>
      </c>
      <c r="F48" s="47">
        <f>SUM(E48/E60)*100</f>
        <v>0.39084517070489772</v>
      </c>
      <c r="G48" s="46">
        <f>SUM(G40:G47)</f>
        <v>5407508.620000001</v>
      </c>
      <c r="H48" s="47">
        <f>SUM(G48/G60)*100</f>
        <v>0.64207168291883943</v>
      </c>
    </row>
    <row r="49" spans="1:8">
      <c r="A49" s="21"/>
      <c r="B49" s="28"/>
      <c r="C49" s="28" t="s">
        <v>47</v>
      </c>
      <c r="D49" s="22"/>
      <c r="E49" s="48">
        <f>SUM(E39+E48)</f>
        <v>98868821.659999982</v>
      </c>
      <c r="F49" s="49">
        <f>SUM(E49/E60)*100</f>
        <v>94.106027667096015</v>
      </c>
      <c r="G49" s="48">
        <f>SUM(G39+G48)+1</f>
        <v>816435034.66999984</v>
      </c>
      <c r="H49" s="49">
        <f>SUM(G49/G60)*100</f>
        <v>96.941096823340374</v>
      </c>
    </row>
    <row r="50" spans="1:8">
      <c r="A50" s="21"/>
      <c r="B50" s="28"/>
      <c r="C50" s="22"/>
      <c r="D50" s="22"/>
      <c r="E50" s="46"/>
      <c r="F50" s="47"/>
      <c r="G50" s="46"/>
      <c r="H50" s="47"/>
    </row>
    <row r="51" spans="1:8">
      <c r="A51" s="21"/>
      <c r="B51" s="50" t="s">
        <v>48</v>
      </c>
      <c r="C51" s="22"/>
      <c r="D51" s="22"/>
      <c r="E51" s="46"/>
      <c r="F51" s="47"/>
      <c r="G51" s="46"/>
      <c r="H51" s="47"/>
    </row>
    <row r="52" spans="1:8">
      <c r="A52" s="21" t="s">
        <v>32</v>
      </c>
      <c r="B52" s="28"/>
      <c r="C52" s="22"/>
      <c r="D52" s="22"/>
      <c r="E52" s="45">
        <v>41600</v>
      </c>
      <c r="F52" s="24">
        <f>SUM(E52/E60)*100</f>
        <v>3.9596008986673654E-2</v>
      </c>
      <c r="G52" s="51">
        <f>+[1]rdo!$G$52+E52</f>
        <v>458100</v>
      </c>
      <c r="H52" s="24">
        <f>SUM(G52/G60)*100</f>
        <v>5.4393447817586697E-2</v>
      </c>
    </row>
    <row r="53" spans="1:8">
      <c r="A53" s="21" t="s">
        <v>33</v>
      </c>
      <c r="B53" s="28"/>
      <c r="C53" s="22"/>
      <c r="D53" s="22"/>
      <c r="E53" s="52">
        <v>3088732.47</v>
      </c>
      <c r="F53" s="24">
        <f>SUM(E53/E60)*100</f>
        <v>2.9399393903738158</v>
      </c>
      <c r="G53" s="31">
        <f>+[1]rdo!$G$53+E53</f>
        <v>13491023.590000002</v>
      </c>
      <c r="H53" s="24">
        <f>SUM(G53/G60)*100</f>
        <v>1.6018844960674443</v>
      </c>
    </row>
    <row r="54" spans="1:8">
      <c r="A54" s="21" t="s">
        <v>34</v>
      </c>
      <c r="B54" s="28"/>
      <c r="C54" s="22"/>
      <c r="D54" s="22"/>
      <c r="E54" s="52">
        <v>2265404.46</v>
      </c>
      <c r="F54" s="24">
        <f>SUM(E54/E60)*100</f>
        <v>2.1562734460723694</v>
      </c>
      <c r="G54" s="31">
        <f>+[1]rdo!$G$54+E54</f>
        <v>6409115.6299999999</v>
      </c>
      <c r="H54" s="24">
        <f>SUM(G54/G60)*100</f>
        <v>0.76099955594255475</v>
      </c>
    </row>
    <row r="55" spans="1:8">
      <c r="A55" s="21" t="s">
        <v>35</v>
      </c>
      <c r="B55" s="28"/>
      <c r="C55" s="22"/>
      <c r="D55" s="22"/>
      <c r="E55" s="52">
        <v>408808.38</v>
      </c>
      <c r="F55" s="24">
        <f>SUM(E55/E60)*100</f>
        <v>0.38911491077662258</v>
      </c>
      <c r="G55" s="31">
        <f>+[1]rdo!$G$55+E55</f>
        <v>2011903.02</v>
      </c>
      <c r="H55" s="24">
        <f>SUM(G55/G60)*100</f>
        <v>0.23888745237375048</v>
      </c>
    </row>
    <row r="56" spans="1:8">
      <c r="A56" s="21" t="s">
        <v>49</v>
      </c>
      <c r="B56" s="28"/>
      <c r="C56" s="22"/>
      <c r="D56" s="22"/>
      <c r="E56" s="52">
        <v>0</v>
      </c>
      <c r="F56" s="24">
        <f>SUM(E56/E60)*100</f>
        <v>0</v>
      </c>
      <c r="G56" s="31">
        <f>+[1]rdo!$G$56+E56</f>
        <v>0</v>
      </c>
      <c r="H56" s="24">
        <f>SUM(G56/G60)*100</f>
        <v>0</v>
      </c>
    </row>
    <row r="57" spans="1:8">
      <c r="A57" s="21" t="s">
        <v>36</v>
      </c>
      <c r="B57" s="28"/>
      <c r="C57" s="22"/>
      <c r="D57" s="22"/>
      <c r="E57" s="53">
        <v>387726.47</v>
      </c>
      <c r="F57" s="24">
        <f>SUM(E57/E60)*100</f>
        <v>0.36904857669450125</v>
      </c>
      <c r="G57" s="31">
        <f>+[1]rdo!$G$57+E57</f>
        <v>3391849.3499999996</v>
      </c>
      <c r="H57" s="24">
        <f>SUM(G57/G60)*100</f>
        <v>0.402738224458285</v>
      </c>
    </row>
    <row r="58" spans="1:8">
      <c r="A58" s="21"/>
      <c r="B58" s="28" t="s">
        <v>50</v>
      </c>
      <c r="C58" s="35"/>
      <c r="D58" s="22"/>
      <c r="E58" s="48">
        <f>SUM(E52:E57)</f>
        <v>6192271.7799999993</v>
      </c>
      <c r="F58" s="49">
        <f>SUM(F53:F57)</f>
        <v>5.8543763239173083</v>
      </c>
      <c r="G58" s="48">
        <f>SUM(G52:G57)</f>
        <v>25761991.590000004</v>
      </c>
      <c r="H58" s="49">
        <f>SUM(H53:H57)</f>
        <v>3.0045097288420348</v>
      </c>
    </row>
    <row r="59" spans="1:8">
      <c r="A59" s="21"/>
      <c r="B59" s="28"/>
      <c r="C59" s="22"/>
      <c r="D59" s="22"/>
      <c r="E59" s="46"/>
      <c r="F59" s="47"/>
      <c r="G59" s="46"/>
      <c r="H59" s="47"/>
    </row>
    <row r="60" spans="1:8">
      <c r="A60" s="21"/>
      <c r="B60" s="35"/>
      <c r="C60" s="36" t="s">
        <v>51</v>
      </c>
      <c r="D60" s="35"/>
      <c r="E60" s="40">
        <f>SUM(E58+E49)</f>
        <v>105061093.43999998</v>
      </c>
      <c r="F60" s="54">
        <f>SUM(E60/E60)*100</f>
        <v>100</v>
      </c>
      <c r="G60" s="40">
        <f>SUM(G58+G49)</f>
        <v>842197026.25999987</v>
      </c>
      <c r="H60" s="54">
        <f>SUM(G60/G60)*100</f>
        <v>100</v>
      </c>
    </row>
    <row r="61" spans="1:8" ht="15.75" thickBot="1">
      <c r="A61" s="55"/>
      <c r="B61" s="56"/>
      <c r="C61" s="57" t="s">
        <v>52</v>
      </c>
      <c r="D61" s="56"/>
      <c r="E61" s="58">
        <f>SUM(E31-E60)</f>
        <v>55050587.38000004</v>
      </c>
      <c r="F61" s="59"/>
      <c r="G61" s="58">
        <f>SUM(G31-G60)</f>
        <v>267115995.82000005</v>
      </c>
      <c r="H61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C24" sqref="C24"/>
    </sheetView>
  </sheetViews>
  <sheetFormatPr baseColWidth="10" defaultRowHeight="15"/>
  <cols>
    <col min="1" max="1" width="6.140625" customWidth="1"/>
    <col min="2" max="2" width="5.5703125" customWidth="1"/>
    <col min="3" max="3" width="18.140625" customWidth="1"/>
    <col min="5" max="5" width="16.85546875" customWidth="1"/>
    <col min="6" max="6" width="4.85546875" bestFit="1" customWidth="1"/>
    <col min="7" max="7" width="13.7109375" customWidth="1"/>
    <col min="8" max="8" width="4.85546875" bestFit="1" customWidth="1"/>
  </cols>
  <sheetData>
    <row r="1" spans="1:8" ht="15.75">
      <c r="A1" s="1" t="s">
        <v>0</v>
      </c>
      <c r="B1" s="2"/>
      <c r="C1" s="2"/>
      <c r="D1" s="2"/>
      <c r="E1" s="2"/>
      <c r="F1" s="3"/>
      <c r="G1" s="2"/>
      <c r="H1" s="3"/>
    </row>
    <row r="2" spans="1:8">
      <c r="A2" s="4" t="s">
        <v>53</v>
      </c>
      <c r="B2" s="5"/>
      <c r="C2" s="5"/>
      <c r="D2" s="5"/>
      <c r="E2" s="5"/>
      <c r="F2" s="6"/>
      <c r="G2" s="5"/>
      <c r="H2" s="6"/>
    </row>
    <row r="3" spans="1:8" ht="15.75" thickBot="1">
      <c r="A3" s="7"/>
      <c r="B3" s="8"/>
      <c r="C3" s="8"/>
      <c r="D3" s="8"/>
      <c r="E3" s="9"/>
      <c r="F3" s="10"/>
      <c r="G3" s="11"/>
      <c r="H3" s="12"/>
    </row>
    <row r="4" spans="1:8" ht="15.75" thickBot="1">
      <c r="A4" s="13"/>
      <c r="B4" s="14"/>
      <c r="C4" s="14" t="s">
        <v>2</v>
      </c>
      <c r="D4" s="15"/>
      <c r="E4" s="16" t="s">
        <v>54</v>
      </c>
      <c r="F4" s="16" t="s">
        <v>4</v>
      </c>
      <c r="G4" s="16" t="s">
        <v>5</v>
      </c>
      <c r="H4" s="16" t="s">
        <v>4</v>
      </c>
    </row>
    <row r="5" spans="1:8">
      <c r="A5" s="17" t="s">
        <v>6</v>
      </c>
      <c r="B5" s="18"/>
      <c r="C5" s="18"/>
      <c r="D5" s="18"/>
      <c r="E5" s="19"/>
      <c r="F5" s="20"/>
      <c r="G5" s="19"/>
      <c r="H5" s="20"/>
    </row>
    <row r="6" spans="1:8">
      <c r="A6" s="21" t="s">
        <v>7</v>
      </c>
      <c r="B6" s="22"/>
      <c r="C6" s="22"/>
      <c r="D6" s="22"/>
      <c r="E6" s="23">
        <v>77020627</v>
      </c>
      <c r="F6" s="24">
        <f>SUM(E6/E27)*100</f>
        <v>29.924626864798359</v>
      </c>
      <c r="G6" s="23">
        <f>+[2]rdo!$G$6+E6</f>
        <v>532468663</v>
      </c>
      <c r="H6" s="24">
        <f>SUM(G6/G27)*100</f>
        <v>37.902480655120172</v>
      </c>
    </row>
    <row r="7" spans="1:8">
      <c r="A7" s="21" t="s">
        <v>8</v>
      </c>
      <c r="B7" s="22"/>
      <c r="C7" s="22"/>
      <c r="D7" s="22"/>
      <c r="E7" s="25">
        <v>28446732</v>
      </c>
      <c r="F7" s="24">
        <f>SUM(E7/E27)*100</f>
        <v>11.05233589727748</v>
      </c>
      <c r="G7" s="23">
        <f>+[2]rdo!$G$7+E7</f>
        <v>269769620</v>
      </c>
      <c r="H7" s="24">
        <f>SUM(G7/G27)*100</f>
        <v>19.202891200733664</v>
      </c>
    </row>
    <row r="8" spans="1:8">
      <c r="A8" s="21" t="s">
        <v>9</v>
      </c>
      <c r="B8" s="22"/>
      <c r="C8" s="22"/>
      <c r="D8" s="22"/>
      <c r="E8" s="26">
        <v>0</v>
      </c>
      <c r="F8" s="27">
        <f>SUM(E8/E27)*100</f>
        <v>0</v>
      </c>
      <c r="G8" s="26">
        <f>+[2]rdo!$E$8+E8</f>
        <v>0</v>
      </c>
      <c r="H8" s="27">
        <f>SUM(G8/G27)*100</f>
        <v>0</v>
      </c>
    </row>
    <row r="9" spans="1:8">
      <c r="A9" s="21"/>
      <c r="B9" s="28" t="s">
        <v>10</v>
      </c>
      <c r="C9" s="22"/>
      <c r="D9" s="22"/>
      <c r="E9" s="29">
        <f>SUM(E6:E8)</f>
        <v>105467359</v>
      </c>
      <c r="F9" s="30">
        <f>SUM(E9/E27)*100</f>
        <v>40.976962762075836</v>
      </c>
      <c r="G9" s="29">
        <f>SUM(G6:G8)</f>
        <v>802238283</v>
      </c>
      <c r="H9" s="30">
        <f>SUM(G9/G27)*100</f>
        <v>57.105371855853825</v>
      </c>
    </row>
    <row r="10" spans="1:8">
      <c r="A10" s="21" t="s">
        <v>11</v>
      </c>
      <c r="B10" s="22"/>
      <c r="C10" s="22"/>
      <c r="D10" s="22"/>
      <c r="E10" s="31">
        <v>1332811.55</v>
      </c>
      <c r="F10" s="24">
        <f>SUM(E10/E27)*100</f>
        <v>0.51783385656992298</v>
      </c>
      <c r="G10" s="31">
        <f>+[2]rdo!$G$10+E10</f>
        <v>29068038.52</v>
      </c>
      <c r="H10" s="24">
        <f>SUM(G10/G27)*100</f>
        <v>2.0691372924730929</v>
      </c>
    </row>
    <row r="11" spans="1:8">
      <c r="A11" s="21" t="s">
        <v>12</v>
      </c>
      <c r="B11" s="22"/>
      <c r="C11" s="22"/>
      <c r="D11" s="22"/>
      <c r="E11" s="31">
        <v>759037.89</v>
      </c>
      <c r="F11" s="24">
        <f>SUM(E11/E27)*100</f>
        <v>0.29490704658238964</v>
      </c>
      <c r="G11" s="31">
        <f>+[2]rdo!$G$11+E11</f>
        <v>7620107.5999999996</v>
      </c>
      <c r="H11" s="24">
        <f>SUM(G11/G27)*100</f>
        <v>0.54241873929571349</v>
      </c>
    </row>
    <row r="12" spans="1:8">
      <c r="A12" s="21" t="s">
        <v>13</v>
      </c>
      <c r="B12" s="22"/>
      <c r="C12" s="22"/>
      <c r="D12" s="22"/>
      <c r="E12" s="31">
        <v>828650.97</v>
      </c>
      <c r="F12" s="24">
        <f>SUM(E12/E27)*100</f>
        <v>0.32195363819101624</v>
      </c>
      <c r="G12" s="31">
        <f>+[2]rdo!$G$12+E12</f>
        <v>26029109.149999999</v>
      </c>
      <c r="H12" s="24">
        <f>SUM(G12/G27)*100</f>
        <v>1.852818531083934</v>
      </c>
    </row>
    <row r="13" spans="1:8">
      <c r="A13" s="21" t="s">
        <v>14</v>
      </c>
      <c r="B13" s="22"/>
      <c r="C13" s="22"/>
      <c r="D13" s="22"/>
      <c r="E13" s="26">
        <f>1264225.39+1258955.86</f>
        <v>2523181.25</v>
      </c>
      <c r="F13" s="27">
        <f>SUM(E13/E27)*100</f>
        <v>0.98032514612618649</v>
      </c>
      <c r="G13" s="26">
        <f>+[2]rdo!$G$13+E13</f>
        <v>12239802.879999999</v>
      </c>
      <c r="H13" s="27">
        <f>SUM(G13/G27)*100</f>
        <v>0.87126045928769336</v>
      </c>
    </row>
    <row r="14" spans="1:8">
      <c r="A14" s="21"/>
      <c r="B14" s="28" t="s">
        <v>15</v>
      </c>
      <c r="C14" s="22"/>
      <c r="D14" s="22"/>
      <c r="E14" s="29">
        <f>SUM(E10:E13)</f>
        <v>5443681.6600000001</v>
      </c>
      <c r="F14" s="30">
        <f>SUM(E14/E27)*100</f>
        <v>2.1150196874695153</v>
      </c>
      <c r="G14" s="29">
        <f>SUM(G10:G13)</f>
        <v>74957058.149999991</v>
      </c>
      <c r="H14" s="30">
        <f>SUM(G14/G27)*100</f>
        <v>5.3356350221404334</v>
      </c>
    </row>
    <row r="15" spans="1:8">
      <c r="A15" s="21" t="s">
        <v>16</v>
      </c>
      <c r="B15" s="22"/>
      <c r="C15" s="22"/>
      <c r="D15" s="22"/>
      <c r="E15" s="31">
        <v>13609842.5</v>
      </c>
      <c r="F15" s="24">
        <f>SUM(E15/E27)*100</f>
        <v>5.2877972351636977</v>
      </c>
      <c r="G15" s="31">
        <f>+[2]rdo!$G$15+E15+80</f>
        <v>72193789.900000006</v>
      </c>
      <c r="H15" s="24">
        <f>SUM(G15/G27)*100</f>
        <v>5.1389385239832599</v>
      </c>
    </row>
    <row r="16" spans="1:8">
      <c r="A16" s="21" t="s">
        <v>17</v>
      </c>
      <c r="B16" s="22"/>
      <c r="C16" s="22"/>
      <c r="D16" s="22"/>
      <c r="E16" s="31">
        <v>99241958.650000006</v>
      </c>
      <c r="F16" s="24">
        <f>SUM(E16/E27)*100</f>
        <v>38.55822391491305</v>
      </c>
      <c r="G16" s="31">
        <f>+[2]rdo!$G$16+E16</f>
        <v>216939476.47000003</v>
      </c>
      <c r="H16" s="24">
        <f>SUM(G16/G27)*100</f>
        <v>15.442306527315905</v>
      </c>
    </row>
    <row r="17" spans="1:8">
      <c r="A17" s="21" t="s">
        <v>18</v>
      </c>
      <c r="B17" s="22"/>
      <c r="C17" s="22"/>
      <c r="D17" s="22"/>
      <c r="E17" s="31">
        <v>23744309.350000001</v>
      </c>
      <c r="F17" s="24">
        <f>SUM(E17/E27)*100</f>
        <v>9.2253156736972919</v>
      </c>
      <c r="G17" s="31">
        <f>+[2]rdo!$G$17+E17</f>
        <v>67328448.300000012</v>
      </c>
      <c r="H17" s="24">
        <f>SUM(G17/G27)*100</f>
        <v>4.7926110709542522</v>
      </c>
    </row>
    <row r="18" spans="1:8">
      <c r="A18" s="21" t="s">
        <v>19</v>
      </c>
      <c r="B18" s="22"/>
      <c r="C18" s="22"/>
      <c r="D18" s="22"/>
      <c r="E18" s="31">
        <v>252496.5</v>
      </c>
      <c r="F18" s="24">
        <f>SUM(E18/E27)*100</f>
        <v>9.8101818194333293E-2</v>
      </c>
      <c r="G18" s="31">
        <f>+[2]rdo!$G$18+E18</f>
        <v>8525610.0600000005</v>
      </c>
      <c r="H18" s="24">
        <f>SUM(G18/G27)*100</f>
        <v>0.60687471925882697</v>
      </c>
    </row>
    <row r="19" spans="1:8">
      <c r="A19" s="21" t="s">
        <v>20</v>
      </c>
      <c r="B19" s="22"/>
      <c r="C19" s="22"/>
      <c r="D19" s="22"/>
      <c r="E19" s="32">
        <v>1164879</v>
      </c>
      <c r="F19" s="24">
        <f>SUM(E19/E27)*100</f>
        <v>0.45258745319795241</v>
      </c>
      <c r="G19" s="31">
        <f>+[2]rdo!$G$19+E19</f>
        <v>5216234</v>
      </c>
      <c r="H19" s="24">
        <f>SUM(G19/G27)*100</f>
        <v>0.37130487109544713</v>
      </c>
    </row>
    <row r="20" spans="1:8">
      <c r="A20" s="21" t="s">
        <v>21</v>
      </c>
      <c r="B20" s="22"/>
      <c r="C20" s="22"/>
      <c r="D20" s="22"/>
      <c r="E20" s="31">
        <v>416876</v>
      </c>
      <c r="F20" s="24">
        <f>SUM(E20/E27)*100</f>
        <v>0.16196776415348682</v>
      </c>
      <c r="G20" s="31">
        <f>+[2]rdo!$G$20+E20</f>
        <v>3343251.43</v>
      </c>
      <c r="H20" s="24">
        <f>SUM(G20/G27)*100</f>
        <v>0.23798118360024101</v>
      </c>
    </row>
    <row r="21" spans="1:8">
      <c r="A21" s="21" t="s">
        <v>22</v>
      </c>
      <c r="B21" s="22"/>
      <c r="D21" s="22"/>
      <c r="E21" s="31">
        <v>925065.72</v>
      </c>
      <c r="F21" s="24">
        <f>SUM(E21/E27)*100</f>
        <v>0.35941341397306509</v>
      </c>
      <c r="G21" s="31">
        <f>+[2]rdo!$G$21+E21</f>
        <v>25012046.649999999</v>
      </c>
      <c r="H21" s="24">
        <f>SUM(G21/G27)*100</f>
        <v>1.7804214222773673</v>
      </c>
    </row>
    <row r="22" spans="1:8">
      <c r="A22" s="21" t="s">
        <v>23</v>
      </c>
      <c r="B22" s="22"/>
      <c r="C22" s="22"/>
      <c r="D22" s="22"/>
      <c r="E22" s="32">
        <v>809632.79</v>
      </c>
      <c r="F22" s="24">
        <f>SUM(E22/E27)*100</f>
        <v>0.31456455344430845</v>
      </c>
      <c r="G22" s="31">
        <f>+[2]rdo!$G$22+E22</f>
        <v>4192102.0100000002</v>
      </c>
      <c r="H22" s="24">
        <f>SUM(G22/G27)*100</f>
        <v>0.29840453791797206</v>
      </c>
    </row>
    <row r="23" spans="1:8">
      <c r="A23" s="21" t="s">
        <v>24</v>
      </c>
      <c r="B23" s="22"/>
      <c r="C23" s="22"/>
      <c r="D23" s="22"/>
      <c r="E23" s="31">
        <v>490292.45</v>
      </c>
      <c r="F23" s="24">
        <f>SUM(E23/E27)*100</f>
        <v>0.19049206936315652</v>
      </c>
      <c r="G23" s="31">
        <f>+[2]rdo!$G$23+E23</f>
        <v>5946555.3500000006</v>
      </c>
      <c r="H23" s="24">
        <f>SUM(G23/G27)*100</f>
        <v>0.42329101180922707</v>
      </c>
    </row>
    <row r="24" spans="1:8">
      <c r="A24" s="21" t="s">
        <v>25</v>
      </c>
      <c r="B24" s="22"/>
      <c r="C24" s="22"/>
      <c r="D24" s="22"/>
      <c r="E24" s="26">
        <v>5815686.1900000004</v>
      </c>
      <c r="F24" s="27">
        <f>SUM(E24/E27)*100</f>
        <v>2.2595536543543173</v>
      </c>
      <c r="G24" s="26">
        <f>+[2]rdo!$G$24+E24</f>
        <v>118945702.51999998</v>
      </c>
      <c r="H24" s="27">
        <f>SUM(G24/G27)*100</f>
        <v>8.4668591826106727</v>
      </c>
    </row>
    <row r="25" spans="1:8">
      <c r="A25" s="21"/>
      <c r="B25" s="28" t="s">
        <v>26</v>
      </c>
      <c r="C25" s="22"/>
      <c r="D25" s="22"/>
      <c r="E25" s="29">
        <f>SUM(E15:E24)</f>
        <v>146471039.14999998</v>
      </c>
      <c r="F25" s="30">
        <f>SUM(F15:F24)</f>
        <v>56.908017550454666</v>
      </c>
      <c r="G25" s="29">
        <f>SUM(G15:G24)</f>
        <v>527643216.69</v>
      </c>
      <c r="H25" s="30">
        <f>SUM(H15:H24)</f>
        <v>37.558993050823162</v>
      </c>
    </row>
    <row r="26" spans="1:8">
      <c r="A26" s="21"/>
      <c r="B26" s="28"/>
      <c r="C26" s="22"/>
      <c r="D26" s="22"/>
      <c r="E26" s="33"/>
      <c r="F26" s="34"/>
      <c r="G26" s="33"/>
      <c r="H26" s="34"/>
    </row>
    <row r="27" spans="1:8">
      <c r="A27" s="21"/>
      <c r="B27" s="35"/>
      <c r="C27" s="36" t="s">
        <v>27</v>
      </c>
      <c r="D27" s="35"/>
      <c r="E27" s="37">
        <f>SUM(E25,E14,E9)</f>
        <v>257382079.80999997</v>
      </c>
      <c r="F27" s="38">
        <f>SUM(F25+F9+F14)</f>
        <v>100.00000000000001</v>
      </c>
      <c r="G27" s="37">
        <f>SUM(G25,G14,G9)+1</f>
        <v>1404838558.8400002</v>
      </c>
      <c r="H27" s="38">
        <f>SUM(H25+H9+H14)</f>
        <v>99.999999928817417</v>
      </c>
    </row>
    <row r="28" spans="1:8">
      <c r="A28" s="21"/>
      <c r="B28" s="35"/>
      <c r="C28" s="36"/>
      <c r="D28" s="35"/>
      <c r="E28" s="31"/>
      <c r="F28" s="24"/>
      <c r="G28" s="31"/>
      <c r="H28" s="24"/>
    </row>
    <row r="29" spans="1:8">
      <c r="A29" s="21"/>
      <c r="B29" s="35" t="s">
        <v>28</v>
      </c>
      <c r="C29" s="36"/>
      <c r="D29" s="35"/>
      <c r="E29" s="31">
        <v>20156198.199999999</v>
      </c>
      <c r="F29" s="24">
        <f>SUM(E29/E27)</f>
        <v>7.8312360421049318E-2</v>
      </c>
      <c r="G29" s="31">
        <f>+[2]rdo!$G$29+E29</f>
        <v>58299575.150000006</v>
      </c>
      <c r="H29" s="24">
        <f>SUM(G29/G27)</f>
        <v>4.1499127983886622E-2</v>
      </c>
    </row>
    <row r="30" spans="1:8">
      <c r="A30" s="21"/>
      <c r="B30" s="35"/>
      <c r="C30" s="36"/>
      <c r="D30" s="35"/>
      <c r="E30" s="31"/>
      <c r="F30" s="39"/>
      <c r="G30" s="31"/>
      <c r="H30" s="39"/>
    </row>
    <row r="31" spans="1:8">
      <c r="A31" s="21"/>
      <c r="B31" s="35"/>
      <c r="C31" s="36" t="s">
        <v>29</v>
      </c>
      <c r="D31" s="35"/>
      <c r="E31" s="40">
        <f>SUM(E27-E29)</f>
        <v>237225881.60999998</v>
      </c>
      <c r="F31" s="41">
        <f>SUM(E31/E31)*100</f>
        <v>100</v>
      </c>
      <c r="G31" s="40">
        <f>SUM(G27-G29)</f>
        <v>1346538983.6900001</v>
      </c>
      <c r="H31" s="41">
        <f>SUM(G31/G31)*100</f>
        <v>100</v>
      </c>
    </row>
    <row r="32" spans="1:8">
      <c r="A32" s="42" t="s">
        <v>30</v>
      </c>
      <c r="B32" s="43"/>
      <c r="C32" s="43"/>
      <c r="D32" s="43"/>
      <c r="E32" s="31"/>
      <c r="F32" s="24"/>
      <c r="G32" s="31"/>
      <c r="H32" s="24"/>
    </row>
    <row r="33" spans="1:8">
      <c r="A33" s="42"/>
      <c r="B33" s="44" t="s">
        <v>31</v>
      </c>
      <c r="C33" s="43"/>
      <c r="D33" s="43"/>
      <c r="E33" s="31"/>
      <c r="F33" s="24"/>
      <c r="G33" s="31"/>
      <c r="H33" s="24"/>
    </row>
    <row r="34" spans="1:8">
      <c r="A34" s="21" t="s">
        <v>32</v>
      </c>
      <c r="B34" s="22"/>
      <c r="C34" s="22"/>
      <c r="D34" s="22"/>
      <c r="E34" s="45">
        <v>85151104.560000002</v>
      </c>
      <c r="F34" s="24">
        <f>SUM(E34/E60)*100</f>
        <v>72.38911433359344</v>
      </c>
      <c r="G34" s="45">
        <f>+[2]rdo!$G$34+E34</f>
        <v>694631216.77999997</v>
      </c>
      <c r="H34" s="24">
        <f>SUM(G34/G60)*100</f>
        <v>72.370480133596786</v>
      </c>
    </row>
    <row r="35" spans="1:8">
      <c r="A35" s="21" t="s">
        <v>33</v>
      </c>
      <c r="B35" s="22"/>
      <c r="C35" s="22"/>
      <c r="D35" s="22"/>
      <c r="E35" s="31">
        <v>15418635.859999999</v>
      </c>
      <c r="F35" s="24">
        <f>SUM(E35/E60)*100</f>
        <v>13.107773526896734</v>
      </c>
      <c r="G35" s="31">
        <f>+[2]rdo!$G$35+E35</f>
        <v>111649696.45999999</v>
      </c>
      <c r="H35" s="24">
        <f>SUM(G35/G60)*100</f>
        <v>11.632276155161108</v>
      </c>
    </row>
    <row r="36" spans="1:8">
      <c r="A36" s="21" t="s">
        <v>34</v>
      </c>
      <c r="B36" s="22"/>
      <c r="C36" s="22"/>
      <c r="D36" s="22"/>
      <c r="E36" s="31">
        <v>7940224.9800000004</v>
      </c>
      <c r="F36" s="24">
        <f>SUM(E36/E60)*100</f>
        <v>6.7501867049377324</v>
      </c>
      <c r="G36" s="31">
        <f>+[2]rdo!$G$36+E36</f>
        <v>61477439.030000001</v>
      </c>
      <c r="H36" s="24">
        <f>SUM(G36/G60)*100</f>
        <v>6.4050559095361459</v>
      </c>
    </row>
    <row r="37" spans="1:8">
      <c r="A37" s="21" t="s">
        <v>35</v>
      </c>
      <c r="B37" s="22"/>
      <c r="C37" s="22"/>
      <c r="D37" s="22"/>
      <c r="E37" s="31">
        <v>4019596.7</v>
      </c>
      <c r="F37" s="24">
        <f>SUM(E37/E60)*100</f>
        <v>3.4171611348412427</v>
      </c>
      <c r="G37" s="31">
        <f>+[2]rdo!$G$37+E37</f>
        <v>29724880.969999999</v>
      </c>
      <c r="H37" s="24">
        <f>SUM(G37/G60)*100</f>
        <v>3.0969007089617051</v>
      </c>
    </row>
    <row r="38" spans="1:8">
      <c r="A38" s="21" t="s">
        <v>36</v>
      </c>
      <c r="B38" s="22"/>
      <c r="C38" s="22"/>
      <c r="D38" s="22"/>
      <c r="E38" s="26">
        <v>1727912.87</v>
      </c>
      <c r="F38" s="27">
        <f>SUM(E38/E60)*100</f>
        <v>1.4689425692274025</v>
      </c>
      <c r="G38" s="26">
        <f>+[2]rdo!$G$38+E38</f>
        <v>27801766.780000001</v>
      </c>
      <c r="H38" s="27">
        <f>SUM(G38/G60)*100</f>
        <v>2.8965401522807173</v>
      </c>
    </row>
    <row r="39" spans="1:8">
      <c r="A39" s="21"/>
      <c r="B39" s="28" t="s">
        <v>37</v>
      </c>
      <c r="C39" s="22"/>
      <c r="D39" s="22"/>
      <c r="E39" s="29">
        <f>SUM(E34:E38)</f>
        <v>114257474.97000001</v>
      </c>
      <c r="F39" s="30">
        <f>SUM(E39/E60)*100</f>
        <v>97.133178269496568</v>
      </c>
      <c r="G39" s="29">
        <f>SUM(G34:G38)</f>
        <v>925285000.01999998</v>
      </c>
      <c r="H39" s="30">
        <f>SUM(G39/G60)*100</f>
        <v>96.401253059536458</v>
      </c>
    </row>
    <row r="40" spans="1:8">
      <c r="A40" s="21" t="s">
        <v>38</v>
      </c>
      <c r="B40" s="22"/>
      <c r="C40" s="22"/>
      <c r="D40" s="22"/>
      <c r="E40" s="31">
        <v>213130.92</v>
      </c>
      <c r="F40" s="24">
        <f>SUM(E40/E60)*100</f>
        <v>0.18118800238266641</v>
      </c>
      <c r="G40" s="31">
        <f>+[2]rdo!$G$40+E40</f>
        <v>1282303.1499999999</v>
      </c>
      <c r="H40" s="24">
        <f>SUM(G40/G60)*100</f>
        <v>0.13359735698678654</v>
      </c>
    </row>
    <row r="41" spans="1:8">
      <c r="A41" s="21" t="s">
        <v>39</v>
      </c>
      <c r="B41" s="22"/>
      <c r="C41" s="22"/>
      <c r="D41" s="22"/>
      <c r="E41" s="31">
        <v>37167.42</v>
      </c>
      <c r="F41" s="24">
        <f>SUM(E41/E60)*100</f>
        <v>3.1596966707212459E-2</v>
      </c>
      <c r="G41" s="31">
        <f>+[2]rdo!$G$41+E41</f>
        <v>762802.20000000007</v>
      </c>
      <c r="H41" s="24">
        <f>SUM(G41/G60)*100</f>
        <v>7.9472906093778328E-2</v>
      </c>
    </row>
    <row r="42" spans="1:8">
      <c r="A42" s="21" t="s">
        <v>40</v>
      </c>
      <c r="B42" s="22"/>
      <c r="C42" s="22"/>
      <c r="D42" s="22"/>
      <c r="E42" s="31">
        <v>377085.32</v>
      </c>
      <c r="F42" s="24">
        <f>SUM(E42/E60)*100</f>
        <v>0.32056979746828163</v>
      </c>
      <c r="G42" s="31">
        <f>+[2]rdo!$G$42+E42</f>
        <v>2916591.26</v>
      </c>
      <c r="H42" s="24">
        <f>SUM(G42/G60)*100</f>
        <v>0.30386643263471791</v>
      </c>
    </row>
    <row r="43" spans="1:8">
      <c r="A43" s="21" t="s">
        <v>41</v>
      </c>
      <c r="B43" s="22"/>
      <c r="C43" s="22"/>
      <c r="D43" s="22"/>
      <c r="E43" s="31">
        <v>53389.83</v>
      </c>
      <c r="F43" s="24">
        <f>SUM(E43/E60)*100</f>
        <v>4.5388049022873619E-2</v>
      </c>
      <c r="G43" s="31">
        <f>+[2]rdo!$G$43+E43</f>
        <v>367639.77999999997</v>
      </c>
      <c r="H43" s="24">
        <f>SUM(G43/G60)*100</f>
        <v>3.8302723448198399E-2</v>
      </c>
    </row>
    <row r="44" spans="1:8">
      <c r="A44" s="21" t="s">
        <v>42</v>
      </c>
      <c r="B44" s="22"/>
      <c r="C44" s="22"/>
      <c r="D44" s="22"/>
      <c r="E44" s="31">
        <v>77705.070000000007</v>
      </c>
      <c r="F44" s="24">
        <f>SUM(E44/E60)*100</f>
        <v>6.6059051442677874E-2</v>
      </c>
      <c r="G44" s="31">
        <f>+[2]rdo!$G$44+E44</f>
        <v>518375.89</v>
      </c>
      <c r="H44" s="24">
        <f>SUM(G44/G60)*100</f>
        <v>5.4007235987584681E-2</v>
      </c>
    </row>
    <row r="45" spans="1:8">
      <c r="A45" s="21" t="s">
        <v>43</v>
      </c>
      <c r="B45" s="22"/>
      <c r="C45" s="22"/>
      <c r="D45" s="22"/>
      <c r="E45" s="31">
        <v>0</v>
      </c>
      <c r="F45" s="24">
        <f>SUM(E45/E60)*100</f>
        <v>0</v>
      </c>
      <c r="G45" s="31">
        <f>+[2]rdo!$G$45+E45</f>
        <v>0</v>
      </c>
      <c r="H45" s="24">
        <f>SUM(G45/G60)*100</f>
        <v>0</v>
      </c>
    </row>
    <row r="46" spans="1:8">
      <c r="A46" s="21" t="s">
        <v>44</v>
      </c>
      <c r="B46" s="22"/>
      <c r="C46" s="22"/>
      <c r="D46" s="22"/>
      <c r="E46" s="31">
        <v>6318.33</v>
      </c>
      <c r="F46" s="24">
        <f>SUM(E46/E60)*100</f>
        <v>5.3713726337524022E-3</v>
      </c>
      <c r="G46" s="31">
        <f>+[2]rdo!$G$46+E46</f>
        <v>216172.89999999997</v>
      </c>
      <c r="H46" s="24">
        <f>SUM(G46/G60)*100</f>
        <v>2.2522075292545997E-2</v>
      </c>
    </row>
    <row r="47" spans="1:8">
      <c r="A47" s="21" t="s">
        <v>45</v>
      </c>
      <c r="B47" s="22"/>
      <c r="C47" s="22"/>
      <c r="D47" s="22"/>
      <c r="E47" s="26">
        <v>20077.79</v>
      </c>
      <c r="F47" s="27">
        <f>SUM(E47/E60)*100</f>
        <v>1.706863866753203E-2</v>
      </c>
      <c r="G47" s="26">
        <f>+[2]rdo!$G$47+E47</f>
        <v>128498.12</v>
      </c>
      <c r="H47" s="27">
        <f>SUM(G47/G60)*100</f>
        <v>1.3387637088601814E-2</v>
      </c>
    </row>
    <row r="48" spans="1:8">
      <c r="A48" s="21"/>
      <c r="B48" s="28" t="s">
        <v>46</v>
      </c>
      <c r="C48" s="22"/>
      <c r="D48" s="22"/>
      <c r="E48" s="46">
        <f>SUM(E40:E47)</f>
        <v>784874.68</v>
      </c>
      <c r="F48" s="47">
        <f>SUM(E48/E60)*100</f>
        <v>0.66724187832499648</v>
      </c>
      <c r="G48" s="46">
        <f>SUM(G40:G47)</f>
        <v>6192383.2999999998</v>
      </c>
      <c r="H48" s="47">
        <f>SUM(G48/G60)*100</f>
        <v>0.64515636753221361</v>
      </c>
    </row>
    <row r="49" spans="1:8">
      <c r="A49" s="21"/>
      <c r="B49" s="28"/>
      <c r="C49" s="28" t="s">
        <v>47</v>
      </c>
      <c r="D49" s="22"/>
      <c r="E49" s="48">
        <f>SUM(E39+E48)</f>
        <v>115042349.65000002</v>
      </c>
      <c r="F49" s="49">
        <f>SUM(E49/E60)*100</f>
        <v>97.800420147821569</v>
      </c>
      <c r="G49" s="48">
        <f>SUM(G39+G48)+1</f>
        <v>931477384.31999993</v>
      </c>
      <c r="H49" s="49">
        <f>SUM(G49/G60)*100</f>
        <v>97.046409531254142</v>
      </c>
    </row>
    <row r="50" spans="1:8">
      <c r="A50" s="21"/>
      <c r="B50" s="28"/>
      <c r="C50" s="22"/>
      <c r="D50" s="22"/>
      <c r="E50" s="46"/>
      <c r="F50" s="47"/>
      <c r="G50" s="46"/>
      <c r="H50" s="47"/>
    </row>
    <row r="51" spans="1:8">
      <c r="A51" s="21"/>
      <c r="B51" s="50" t="s">
        <v>48</v>
      </c>
      <c r="C51" s="22"/>
      <c r="D51" s="22"/>
      <c r="E51" s="46"/>
      <c r="F51" s="47"/>
      <c r="G51" s="46"/>
      <c r="H51" s="47"/>
    </row>
    <row r="52" spans="1:8">
      <c r="A52" s="21" t="s">
        <v>32</v>
      </c>
      <c r="B52" s="28"/>
      <c r="C52" s="22"/>
      <c r="D52" s="22"/>
      <c r="E52" s="45">
        <v>304232.02</v>
      </c>
      <c r="F52" s="24">
        <f>SUM(E52/E60)*100</f>
        <v>0.25863535879563332</v>
      </c>
      <c r="G52" s="51">
        <f>+[2]rdo!$G$52+E52</f>
        <v>762332.02</v>
      </c>
      <c r="H52" s="24">
        <f>SUM(G52/G60)*100</f>
        <v>7.9423920169265833E-2</v>
      </c>
    </row>
    <row r="53" spans="1:8">
      <c r="A53" s="21" t="s">
        <v>33</v>
      </c>
      <c r="B53" s="28"/>
      <c r="C53" s="22"/>
      <c r="D53" s="22"/>
      <c r="E53" s="52">
        <v>1092382.02</v>
      </c>
      <c r="F53" s="24">
        <f>SUM(E53/E60)*100</f>
        <v>0.92866166974994502</v>
      </c>
      <c r="G53" s="31">
        <f>+[2]rdo!$G$53+E53</f>
        <v>14583405.610000001</v>
      </c>
      <c r="H53" s="24">
        <f>SUM(G53/G60)*100</f>
        <v>1.5193789747473332</v>
      </c>
    </row>
    <row r="54" spans="1:8">
      <c r="A54" s="21" t="s">
        <v>34</v>
      </c>
      <c r="B54" s="28"/>
      <c r="C54" s="22"/>
      <c r="D54" s="22"/>
      <c r="E54" s="52">
        <v>617025.31000000006</v>
      </c>
      <c r="F54" s="24">
        <f>SUM(E54/E60)*100</f>
        <v>0.52454887042408249</v>
      </c>
      <c r="G54" s="31">
        <f>+[2]rdo!$G$54+E54</f>
        <v>7026140.9399999995</v>
      </c>
      <c r="H54" s="24">
        <f>SUM(G54/G60)*100</f>
        <v>0.73202179952584223</v>
      </c>
    </row>
    <row r="55" spans="1:8">
      <c r="A55" s="21" t="s">
        <v>35</v>
      </c>
      <c r="B55" s="28"/>
      <c r="C55" s="22"/>
      <c r="D55" s="22"/>
      <c r="E55" s="52">
        <v>33177.83</v>
      </c>
      <c r="F55" s="24">
        <f>SUM(E55/E60)*100</f>
        <v>2.8205315029333621E-2</v>
      </c>
      <c r="G55" s="31">
        <f>+[2]rdo!$G$55+E55</f>
        <v>2045080.85</v>
      </c>
      <c r="H55" s="24">
        <f>SUM(G55/G60)*100</f>
        <v>0.213067710536538</v>
      </c>
    </row>
    <row r="56" spans="1:8">
      <c r="A56" s="21" t="s">
        <v>49</v>
      </c>
      <c r="B56" s="28"/>
      <c r="C56" s="22"/>
      <c r="D56" s="22"/>
      <c r="E56" s="52">
        <v>0</v>
      </c>
      <c r="F56" s="24">
        <f>SUM(E56/E60)*100</f>
        <v>0</v>
      </c>
      <c r="G56" s="31">
        <f>+[2]rdo!$G$56+E56</f>
        <v>0</v>
      </c>
      <c r="H56" s="24">
        <f>SUM(G56/G60)*100</f>
        <v>0</v>
      </c>
    </row>
    <row r="57" spans="1:8">
      <c r="A57" s="21" t="s">
        <v>36</v>
      </c>
      <c r="B57" s="28"/>
      <c r="C57" s="22"/>
      <c r="D57" s="22"/>
      <c r="E57" s="53">
        <v>540542.19999999995</v>
      </c>
      <c r="F57" s="24">
        <f>SUM(E57/E60)*100</f>
        <v>0.45952863817944267</v>
      </c>
      <c r="G57" s="31">
        <f>+[2]rdo!$G$57+E57</f>
        <v>3932391.55</v>
      </c>
      <c r="H57" s="24">
        <f>SUM(G57/G60)*100</f>
        <v>0.40969806376688134</v>
      </c>
    </row>
    <row r="58" spans="1:8">
      <c r="A58" s="21"/>
      <c r="B58" s="28" t="s">
        <v>50</v>
      </c>
      <c r="C58" s="35"/>
      <c r="D58" s="22"/>
      <c r="E58" s="48">
        <f>SUM(E52:E57)</f>
        <v>2587359.38</v>
      </c>
      <c r="F58" s="49">
        <f>SUM(F53:F57)</f>
        <v>1.9409444933828039</v>
      </c>
      <c r="G58" s="48">
        <f>SUM(G52:G57)</f>
        <v>28349350.970000003</v>
      </c>
      <c r="H58" s="49">
        <f>SUM(H53:H57)</f>
        <v>2.874166548576595</v>
      </c>
    </row>
    <row r="59" spans="1:8">
      <c r="A59" s="21"/>
      <c r="B59" s="28"/>
      <c r="C59" s="22"/>
      <c r="D59" s="22"/>
      <c r="E59" s="46"/>
      <c r="F59" s="47"/>
      <c r="G59" s="46"/>
      <c r="H59" s="47"/>
    </row>
    <row r="60" spans="1:8">
      <c r="A60" s="21"/>
      <c r="B60" s="35"/>
      <c r="C60" s="36" t="s">
        <v>51</v>
      </c>
      <c r="D60" s="35"/>
      <c r="E60" s="40">
        <f>SUM(E58+E49)</f>
        <v>117629709.03000002</v>
      </c>
      <c r="F60" s="54">
        <f>SUM(E60/E60)*100</f>
        <v>100</v>
      </c>
      <c r="G60" s="40">
        <f>SUM(G58+G49)</f>
        <v>959826735.28999996</v>
      </c>
      <c r="H60" s="54">
        <f>SUM(G60/G60)*100</f>
        <v>100</v>
      </c>
    </row>
    <row r="61" spans="1:8" ht="15.75" thickBot="1">
      <c r="A61" s="55"/>
      <c r="B61" s="56"/>
      <c r="C61" s="57" t="s">
        <v>52</v>
      </c>
      <c r="D61" s="56"/>
      <c r="E61" s="58">
        <f>SUM(E31-E60)</f>
        <v>119596172.57999997</v>
      </c>
      <c r="F61" s="59"/>
      <c r="G61" s="58">
        <f>SUM(G31-G60)</f>
        <v>386712248.4000001</v>
      </c>
      <c r="H61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E20" sqref="E20"/>
    </sheetView>
  </sheetViews>
  <sheetFormatPr baseColWidth="10" defaultRowHeight="15"/>
  <cols>
    <col min="1" max="1" width="2.5703125" customWidth="1"/>
    <col min="2" max="2" width="8.140625" customWidth="1"/>
    <col min="3" max="3" width="19.85546875" customWidth="1"/>
    <col min="5" max="5" width="18.5703125" customWidth="1"/>
    <col min="6" max="6" width="4.85546875" bestFit="1" customWidth="1"/>
    <col min="7" max="7" width="13.85546875" bestFit="1" customWidth="1"/>
    <col min="8" max="8" width="4.85546875" bestFit="1" customWidth="1"/>
  </cols>
  <sheetData>
    <row r="1" spans="1:8" ht="15.75">
      <c r="A1" s="1" t="s">
        <v>0</v>
      </c>
      <c r="B1" s="2"/>
      <c r="C1" s="2"/>
      <c r="D1" s="2"/>
      <c r="E1" s="2"/>
      <c r="F1" s="3"/>
      <c r="G1" s="2"/>
      <c r="H1" s="3"/>
    </row>
    <row r="2" spans="1:8">
      <c r="A2" s="4" t="s">
        <v>1</v>
      </c>
      <c r="B2" s="5"/>
      <c r="C2" s="5"/>
      <c r="D2" s="5"/>
      <c r="E2" s="5"/>
      <c r="F2" s="6"/>
      <c r="G2" s="5"/>
      <c r="H2" s="6"/>
    </row>
    <row r="3" spans="1:8" ht="15.75" thickBot="1">
      <c r="A3" s="7"/>
      <c r="B3" s="8"/>
      <c r="C3" s="8"/>
      <c r="D3" s="8"/>
      <c r="E3" s="9"/>
      <c r="F3" s="10"/>
      <c r="G3" s="11"/>
      <c r="H3" s="12"/>
    </row>
    <row r="4" spans="1:8" ht="15.75" thickBot="1">
      <c r="A4" s="13"/>
      <c r="B4" s="14"/>
      <c r="C4" s="14" t="s">
        <v>2</v>
      </c>
      <c r="D4" s="15"/>
      <c r="E4" s="16" t="s">
        <v>3</v>
      </c>
      <c r="F4" s="16" t="s">
        <v>4</v>
      </c>
      <c r="G4" s="16" t="s">
        <v>5</v>
      </c>
      <c r="H4" s="16" t="s">
        <v>4</v>
      </c>
    </row>
    <row r="5" spans="1:8">
      <c r="A5" s="17" t="s">
        <v>6</v>
      </c>
      <c r="B5" s="18"/>
      <c r="C5" s="18"/>
      <c r="D5" s="18"/>
      <c r="E5" s="19"/>
      <c r="F5" s="20"/>
      <c r="G5" s="19"/>
      <c r="H5" s="20"/>
    </row>
    <row r="6" spans="1:8">
      <c r="A6" s="21" t="s">
        <v>7</v>
      </c>
      <c r="B6" s="22"/>
      <c r="C6" s="22"/>
      <c r="D6" s="22"/>
      <c r="E6" s="23">
        <v>54527123</v>
      </c>
      <c r="F6" s="24">
        <f>SUM(E6/E27)*100</f>
        <v>36.664433631053946</v>
      </c>
      <c r="G6" s="23">
        <f>+[3]rdo!$G$6+E6</f>
        <v>586995786</v>
      </c>
      <c r="H6" s="24">
        <f>SUM(G6/G27)*100</f>
        <v>37.783964573200031</v>
      </c>
    </row>
    <row r="7" spans="1:8">
      <c r="A7" s="21" t="s">
        <v>8</v>
      </c>
      <c r="B7" s="22"/>
      <c r="C7" s="22"/>
      <c r="D7" s="22"/>
      <c r="E7" s="25">
        <v>51347730</v>
      </c>
      <c r="F7" s="24">
        <f>SUM(E7/E27)*100</f>
        <v>34.526586680362314</v>
      </c>
      <c r="G7" s="23">
        <f>+[3]rdo!$G$7+E7</f>
        <v>321117350</v>
      </c>
      <c r="H7" s="24">
        <f>SUM(G7/G27)*100</f>
        <v>20.669801837793557</v>
      </c>
    </row>
    <row r="8" spans="1:8">
      <c r="A8" s="21" t="s">
        <v>9</v>
      </c>
      <c r="B8" s="22"/>
      <c r="C8" s="22"/>
      <c r="D8" s="22"/>
      <c r="E8" s="26">
        <v>0</v>
      </c>
      <c r="F8" s="27">
        <f>SUM(E8/E27)*100</f>
        <v>0</v>
      </c>
      <c r="G8" s="26">
        <f>+[3]rdo!$E$8+E8</f>
        <v>0</v>
      </c>
      <c r="H8" s="27">
        <f>SUM(G8/G27)*100</f>
        <v>0</v>
      </c>
    </row>
    <row r="9" spans="1:8">
      <c r="A9" s="21"/>
      <c r="B9" s="28" t="s">
        <v>10</v>
      </c>
      <c r="C9" s="22"/>
      <c r="D9" s="22"/>
      <c r="E9" s="29">
        <f>SUM(E6:E8)</f>
        <v>105874853</v>
      </c>
      <c r="F9" s="30">
        <f>SUM(E9/E27)*100</f>
        <v>71.191020311416253</v>
      </c>
      <c r="G9" s="29">
        <f>SUM(G6:G8)</f>
        <v>908113136</v>
      </c>
      <c r="H9" s="30">
        <f>SUM(G9/G27)*100</f>
        <v>58.45376641099358</v>
      </c>
    </row>
    <row r="10" spans="1:8">
      <c r="A10" s="21" t="s">
        <v>11</v>
      </c>
      <c r="B10" s="22"/>
      <c r="C10" s="22"/>
      <c r="D10" s="22"/>
      <c r="E10" s="31">
        <v>2600842.2599999998</v>
      </c>
      <c r="F10" s="24">
        <f>SUM(E10/E27)*100</f>
        <v>1.7488252300898095</v>
      </c>
      <c r="G10" s="31">
        <f>+[3]rdo!$G$10+E10</f>
        <v>31668880.780000001</v>
      </c>
      <c r="H10" s="24">
        <f>SUM(G10/G27)*100</f>
        <v>2.038474377505012</v>
      </c>
    </row>
    <row r="11" spans="1:8">
      <c r="A11" s="21" t="s">
        <v>12</v>
      </c>
      <c r="B11" s="22"/>
      <c r="C11" s="22"/>
      <c r="D11" s="22"/>
      <c r="E11" s="31">
        <v>555628.9</v>
      </c>
      <c r="F11" s="24">
        <f>SUM(E11/E27)*100</f>
        <v>0.37360890886441067</v>
      </c>
      <c r="G11" s="31">
        <f>+[3]rdo!$G$11+E11</f>
        <v>8175736.5</v>
      </c>
      <c r="H11" s="24">
        <f>SUM(G11/G27)*100</f>
        <v>0.52625886870645844</v>
      </c>
    </row>
    <row r="12" spans="1:8">
      <c r="A12" s="21" t="s">
        <v>13</v>
      </c>
      <c r="B12" s="22"/>
      <c r="C12" s="22"/>
      <c r="D12" s="22"/>
      <c r="E12" s="31">
        <v>4921368.59</v>
      </c>
      <c r="F12" s="24">
        <f>SUM(E12/E27)*100</f>
        <v>3.3091639924227896</v>
      </c>
      <c r="G12" s="31">
        <f>+[3]rdo!$G$12+E12</f>
        <v>30950477.739999998</v>
      </c>
      <c r="H12" s="24">
        <f>SUM(G12/G27)*100</f>
        <v>1.992231941596555</v>
      </c>
    </row>
    <row r="13" spans="1:8">
      <c r="A13" s="21" t="s">
        <v>14</v>
      </c>
      <c r="B13" s="22"/>
      <c r="C13" s="22"/>
      <c r="D13" s="22"/>
      <c r="E13" s="26">
        <f>2299560.71+1228121.15</f>
        <v>3527681.86</v>
      </c>
      <c r="F13" s="27">
        <f>SUM(E13/E27)*100</f>
        <v>2.372038910386725</v>
      </c>
      <c r="G13" s="26">
        <f>+[3]rdo!$G$13+E13</f>
        <v>15767484.739999998</v>
      </c>
      <c r="H13" s="27">
        <f>SUM(G13/G27)*100</f>
        <v>1.0149273623995523</v>
      </c>
    </row>
    <row r="14" spans="1:8">
      <c r="A14" s="21"/>
      <c r="B14" s="28" t="s">
        <v>15</v>
      </c>
      <c r="C14" s="22"/>
      <c r="D14" s="22"/>
      <c r="E14" s="29">
        <f>SUM(E10:E13)</f>
        <v>11605521.609999999</v>
      </c>
      <c r="F14" s="30">
        <f>SUM(E14/E27)*100</f>
        <v>7.8036370417637348</v>
      </c>
      <c r="G14" s="29">
        <f>SUM(G10:G13)</f>
        <v>86562579.75999999</v>
      </c>
      <c r="H14" s="30">
        <f>SUM(G14/G27)*100</f>
        <v>5.5718925502075773</v>
      </c>
    </row>
    <row r="15" spans="1:8">
      <c r="A15" s="21" t="s">
        <v>16</v>
      </c>
      <c r="B15" s="22"/>
      <c r="C15" s="22"/>
      <c r="D15" s="22"/>
      <c r="E15" s="31">
        <v>16924515.379999999</v>
      </c>
      <c r="F15" s="24">
        <f>SUM(E15/E27)*100</f>
        <v>11.380167093865593</v>
      </c>
      <c r="G15" s="31">
        <f>+[3]rdo!$G$15+E15</f>
        <v>89118305.280000001</v>
      </c>
      <c r="H15" s="24">
        <f>SUM(G15/G27)*100</f>
        <v>5.7364004475547379</v>
      </c>
    </row>
    <row r="16" spans="1:8">
      <c r="A16" s="21" t="s">
        <v>17</v>
      </c>
      <c r="B16" s="22"/>
      <c r="C16" s="22"/>
      <c r="D16" s="22"/>
      <c r="E16" s="31">
        <v>1827614.15</v>
      </c>
      <c r="F16" s="24">
        <f>SUM(E16/E27)*100</f>
        <v>1.2289010316177889</v>
      </c>
      <c r="G16" s="31">
        <f>+[3]rdo!$G$16+E16</f>
        <v>218767090.62000003</v>
      </c>
      <c r="H16" s="24">
        <f>SUM(G16/G27)*100</f>
        <v>14.081682013587947</v>
      </c>
    </row>
    <row r="17" spans="1:8">
      <c r="A17" s="21" t="s">
        <v>18</v>
      </c>
      <c r="B17" s="22"/>
      <c r="C17" s="22"/>
      <c r="D17" s="22"/>
      <c r="E17" s="31">
        <v>4458277.0199999996</v>
      </c>
      <c r="F17" s="24">
        <f>SUM(E17/E27)*100</f>
        <v>2.9977778565108406</v>
      </c>
      <c r="G17" s="31">
        <f>+[3]rdo!$G$17+E17</f>
        <v>71786725.320000008</v>
      </c>
      <c r="H17" s="24">
        <f>SUM(G17/G27)*100</f>
        <v>4.6207948183071315</v>
      </c>
    </row>
    <row r="18" spans="1:8">
      <c r="A18" s="21" t="s">
        <v>19</v>
      </c>
      <c r="B18" s="22"/>
      <c r="C18" s="22"/>
      <c r="D18" s="22"/>
      <c r="E18" s="31">
        <v>1263056.8999999999</v>
      </c>
      <c r="F18" s="24">
        <f>SUM(E18/E27)*100</f>
        <v>0.84928863535115795</v>
      </c>
      <c r="G18" s="31">
        <f>+[3]rdo!$G$18+E18</f>
        <v>9788666.9600000009</v>
      </c>
      <c r="H18" s="24">
        <f>SUM(G18/G27)*100</f>
        <v>0.63008058057080096</v>
      </c>
    </row>
    <row r="19" spans="1:8">
      <c r="A19" s="21" t="s">
        <v>20</v>
      </c>
      <c r="B19" s="22"/>
      <c r="C19" s="22"/>
      <c r="D19" s="22"/>
      <c r="E19" s="32">
        <v>292891</v>
      </c>
      <c r="F19" s="24">
        <f>SUM(E19/E27)*100</f>
        <v>0.19694203617955452</v>
      </c>
      <c r="G19" s="31">
        <f>+[3]rdo!$G$19+E19</f>
        <v>5509125</v>
      </c>
      <c r="H19" s="24">
        <f>SUM(G19/G27)*100</f>
        <v>0.35461342107374277</v>
      </c>
    </row>
    <row r="20" spans="1:8">
      <c r="A20" s="21" t="s">
        <v>21</v>
      </c>
      <c r="B20" s="22"/>
      <c r="C20" s="22"/>
      <c r="D20" s="22"/>
      <c r="E20" s="31">
        <v>646035</v>
      </c>
      <c r="F20" s="24">
        <f>SUM(E20/E27)*100</f>
        <v>0.43439862728202139</v>
      </c>
      <c r="G20" s="31">
        <f>+[3]rdo!$G$20+E20</f>
        <v>3989286.43</v>
      </c>
      <c r="H20" s="24">
        <f>SUM(G20/G27)*100</f>
        <v>0.25678388284625203</v>
      </c>
    </row>
    <row r="21" spans="1:8">
      <c r="A21" s="21" t="s">
        <v>22</v>
      </c>
      <c r="B21" s="22"/>
      <c r="D21" s="22"/>
      <c r="E21" s="31">
        <v>1961286.13</v>
      </c>
      <c r="F21" s="24">
        <f>SUM(E21/E27)*100</f>
        <v>1.3187830420631514</v>
      </c>
      <c r="G21" s="31">
        <f>+[3]rdo!$G$21+E21</f>
        <v>26973332.779999997</v>
      </c>
      <c r="H21" s="24">
        <f>SUM(G21/G27)*100</f>
        <v>1.7362295854380376</v>
      </c>
    </row>
    <row r="22" spans="1:8">
      <c r="A22" s="21" t="s">
        <v>23</v>
      </c>
      <c r="B22" s="22"/>
      <c r="C22" s="22"/>
      <c r="D22" s="22"/>
      <c r="E22" s="32">
        <v>850240.37</v>
      </c>
      <c r="F22" s="24">
        <f>SUM(E22/E27)*100</f>
        <v>0.57170780157074763</v>
      </c>
      <c r="G22" s="31">
        <f>+[3]rdo!$G$22+E22</f>
        <v>5042342.38</v>
      </c>
      <c r="H22" s="24">
        <f>SUM(G22/G27)*100</f>
        <v>0.32456738258741963</v>
      </c>
    </row>
    <row r="23" spans="1:8">
      <c r="A23" s="21" t="s">
        <v>24</v>
      </c>
      <c r="B23" s="22"/>
      <c r="C23" s="22"/>
      <c r="D23" s="22"/>
      <c r="E23" s="31">
        <v>227831.32</v>
      </c>
      <c r="F23" s="24">
        <f>SUM(E23/E27)*100</f>
        <v>0.15319543470531929</v>
      </c>
      <c r="G23" s="31">
        <f>+[3]rdo!$G$23+E23</f>
        <v>6174386.6700000009</v>
      </c>
      <c r="H23" s="24">
        <f>SUM(G23/G27)*100</f>
        <v>0.39743523337749909</v>
      </c>
    </row>
    <row r="24" spans="1:8">
      <c r="A24" s="21" t="s">
        <v>25</v>
      </c>
      <c r="B24" s="22"/>
      <c r="C24" s="22"/>
      <c r="D24" s="22"/>
      <c r="E24" s="26">
        <v>2787270.73</v>
      </c>
      <c r="F24" s="27">
        <f>SUM(E24/E27)*100</f>
        <v>1.8741810876738221</v>
      </c>
      <c r="G24" s="26">
        <f>+[3]rdo!$G$24+E24</f>
        <v>121732973.24999999</v>
      </c>
      <c r="H24" s="27">
        <f>SUM(G24/G27)*100</f>
        <v>7.8357536090869067</v>
      </c>
    </row>
    <row r="25" spans="1:8">
      <c r="A25" s="21"/>
      <c r="B25" s="28" t="s">
        <v>26</v>
      </c>
      <c r="C25" s="22"/>
      <c r="D25" s="22"/>
      <c r="E25" s="29">
        <f>SUM(E15:E24)</f>
        <v>31239017.999999996</v>
      </c>
      <c r="F25" s="30">
        <f>SUM(F15:F24)</f>
        <v>21.005342646820001</v>
      </c>
      <c r="G25" s="29">
        <f>SUM(G15:G24)</f>
        <v>558882234.68999994</v>
      </c>
      <c r="H25" s="30">
        <f>SUM(H15:H24)</f>
        <v>35.974340974430483</v>
      </c>
    </row>
    <row r="26" spans="1:8">
      <c r="A26" s="21"/>
      <c r="B26" s="28"/>
      <c r="C26" s="22"/>
      <c r="D26" s="22"/>
      <c r="E26" s="33"/>
      <c r="F26" s="34"/>
      <c r="G26" s="33"/>
      <c r="H26" s="34"/>
    </row>
    <row r="27" spans="1:8">
      <c r="A27" s="21"/>
      <c r="B27" s="35"/>
      <c r="C27" s="36" t="s">
        <v>27</v>
      </c>
      <c r="D27" s="35"/>
      <c r="E27" s="37">
        <f>SUM(E25,E14,E9)</f>
        <v>148719392.61000001</v>
      </c>
      <c r="F27" s="38">
        <f>SUM(F25+F9+F14)</f>
        <v>99.999999999999986</v>
      </c>
      <c r="G27" s="37">
        <f>SUM(G25,G14,G9)+1</f>
        <v>1553557951.4499998</v>
      </c>
      <c r="H27" s="38">
        <f>SUM(H25+H9+H14)</f>
        <v>99.999999935631635</v>
      </c>
    </row>
    <row r="28" spans="1:8">
      <c r="A28" s="21"/>
      <c r="B28" s="35"/>
      <c r="C28" s="36"/>
      <c r="D28" s="35"/>
      <c r="E28" s="31"/>
      <c r="F28" s="24"/>
      <c r="G28" s="31"/>
      <c r="H28" s="24"/>
    </row>
    <row r="29" spans="1:8">
      <c r="A29" s="21"/>
      <c r="B29" s="35" t="s">
        <v>28</v>
      </c>
      <c r="C29" s="36"/>
      <c r="D29" s="35"/>
      <c r="E29" s="31">
        <v>6669305.0300000003</v>
      </c>
      <c r="F29" s="24">
        <f>SUM(E29/E27)</f>
        <v>4.4844891529980273E-2</v>
      </c>
      <c r="G29" s="31">
        <f>+[3]rdo!$G$29+E29</f>
        <v>64968880.180000007</v>
      </c>
      <c r="H29" s="24">
        <f>SUM(G29/G27)</f>
        <v>4.1819412091684036E-2</v>
      </c>
    </row>
    <row r="30" spans="1:8">
      <c r="A30" s="21"/>
      <c r="B30" s="35"/>
      <c r="C30" s="36"/>
      <c r="D30" s="35"/>
      <c r="E30" s="31"/>
      <c r="F30" s="39"/>
      <c r="G30" s="31"/>
      <c r="H30" s="39"/>
    </row>
    <row r="31" spans="1:8">
      <c r="A31" s="21"/>
      <c r="B31" s="35"/>
      <c r="C31" s="36" t="s">
        <v>29</v>
      </c>
      <c r="D31" s="35"/>
      <c r="E31" s="40">
        <f>SUM(E27-E29)</f>
        <v>142050087.58000001</v>
      </c>
      <c r="F31" s="41">
        <f>SUM(E31/E31)*100</f>
        <v>100</v>
      </c>
      <c r="G31" s="40">
        <f>SUM(G27-G29)</f>
        <v>1488589071.2699997</v>
      </c>
      <c r="H31" s="41">
        <f>SUM(G31/G31)*100</f>
        <v>100</v>
      </c>
    </row>
    <row r="32" spans="1:8">
      <c r="A32" s="42" t="s">
        <v>30</v>
      </c>
      <c r="B32" s="43"/>
      <c r="C32" s="43"/>
      <c r="D32" s="43"/>
      <c r="E32" s="31"/>
      <c r="F32" s="24"/>
      <c r="G32" s="31"/>
      <c r="H32" s="24"/>
    </row>
    <row r="33" spans="1:8">
      <c r="A33" s="42"/>
      <c r="B33" s="44" t="s">
        <v>31</v>
      </c>
      <c r="C33" s="43"/>
      <c r="D33" s="43"/>
      <c r="E33" s="31"/>
      <c r="F33" s="24"/>
      <c r="G33" s="31"/>
      <c r="H33" s="24"/>
    </row>
    <row r="34" spans="1:8">
      <c r="A34" s="21" t="s">
        <v>32</v>
      </c>
      <c r="B34" s="22"/>
      <c r="C34" s="22"/>
      <c r="D34" s="22"/>
      <c r="E34" s="45">
        <v>91112904.060000002</v>
      </c>
      <c r="F34" s="24">
        <f>SUM(E34/E60)*100</f>
        <v>72.634479711356946</v>
      </c>
      <c r="G34" s="45">
        <f>+[3]rdo!$G$34+E34</f>
        <v>785744120.83999991</v>
      </c>
      <c r="H34" s="24">
        <f>SUM(G34/G60)*100</f>
        <v>72.400994452642536</v>
      </c>
    </row>
    <row r="35" spans="1:8">
      <c r="A35" s="21" t="s">
        <v>33</v>
      </c>
      <c r="B35" s="22"/>
      <c r="C35" s="22"/>
      <c r="D35" s="22"/>
      <c r="E35" s="31">
        <v>16736358.199999999</v>
      </c>
      <c r="F35" s="24">
        <f>SUM(E35/E60)*100</f>
        <v>13.342091141331386</v>
      </c>
      <c r="G35" s="31">
        <f>+[3]rdo!$G$35+E35</f>
        <v>128386054.66</v>
      </c>
      <c r="H35" s="24">
        <f>SUM(G35/G60)*100</f>
        <v>11.829904653054488</v>
      </c>
    </row>
    <row r="36" spans="1:8">
      <c r="A36" s="21" t="s">
        <v>34</v>
      </c>
      <c r="B36" s="22"/>
      <c r="C36" s="22"/>
      <c r="D36" s="22"/>
      <c r="E36" s="31">
        <v>7570232.6500000004</v>
      </c>
      <c r="F36" s="24">
        <f>SUM(E36/E60)*100</f>
        <v>6.0349290311785175</v>
      </c>
      <c r="G36" s="31">
        <f>+[3]rdo!$G$36+E36</f>
        <v>69047671.680000007</v>
      </c>
      <c r="H36" s="24">
        <f>SUM(G36/G60)*100</f>
        <v>6.3622748954548376</v>
      </c>
    </row>
    <row r="37" spans="1:8">
      <c r="A37" s="21" t="s">
        <v>35</v>
      </c>
      <c r="B37" s="22"/>
      <c r="C37" s="22"/>
      <c r="D37" s="22"/>
      <c r="E37" s="31">
        <v>3793650.83</v>
      </c>
      <c r="F37" s="24">
        <f>SUM(E37/E60)*100</f>
        <v>3.0242681548395316</v>
      </c>
      <c r="G37" s="31">
        <f>+[3]rdo!$G$37+E37</f>
        <v>33518531.799999997</v>
      </c>
      <c r="H37" s="24">
        <f>SUM(G37/G60)*100</f>
        <v>3.0885054950435751</v>
      </c>
    </row>
    <row r="38" spans="1:8">
      <c r="A38" s="21" t="s">
        <v>36</v>
      </c>
      <c r="B38" s="22"/>
      <c r="C38" s="22"/>
      <c r="D38" s="22"/>
      <c r="E38" s="26">
        <v>2536300.3199999998</v>
      </c>
      <c r="F38" s="27">
        <f>SUM(E38/E60)*100</f>
        <v>2.0219183663999232</v>
      </c>
      <c r="G38" s="26">
        <f>+[3]rdo!$G$38+E38</f>
        <v>30338067.100000001</v>
      </c>
      <c r="H38" s="27">
        <f>SUM(G38/G60)*100</f>
        <v>2.7954472321890513</v>
      </c>
    </row>
    <row r="39" spans="1:8">
      <c r="A39" s="21"/>
      <c r="B39" s="28" t="s">
        <v>37</v>
      </c>
      <c r="C39" s="22"/>
      <c r="D39" s="22"/>
      <c r="E39" s="29">
        <f>SUM(E34:E38)</f>
        <v>121749446.06</v>
      </c>
      <c r="F39" s="30">
        <f>SUM(E39/E60)*100</f>
        <v>97.05768640510631</v>
      </c>
      <c r="G39" s="29">
        <f>SUM(G34:G38)</f>
        <v>1047034446.0799998</v>
      </c>
      <c r="H39" s="30">
        <f>SUM(G39/G60)*100</f>
        <v>96.477126728384491</v>
      </c>
    </row>
    <row r="40" spans="1:8">
      <c r="A40" s="21" t="s">
        <v>38</v>
      </c>
      <c r="B40" s="22"/>
      <c r="C40" s="22"/>
      <c r="D40" s="22"/>
      <c r="E40" s="31">
        <v>95901.02</v>
      </c>
      <c r="F40" s="24">
        <f>SUM(E40/E60)*100</f>
        <v>7.645152751251727E-2</v>
      </c>
      <c r="G40" s="31">
        <f>+[3]rdo!$G$40+E40</f>
        <v>1378204.17</v>
      </c>
      <c r="H40" s="24">
        <f>SUM(G40/G60)*100</f>
        <v>0.12699217190464679</v>
      </c>
    </row>
    <row r="41" spans="1:8">
      <c r="A41" s="21" t="s">
        <v>39</v>
      </c>
      <c r="B41" s="22"/>
      <c r="C41" s="22"/>
      <c r="D41" s="22"/>
      <c r="E41" s="31">
        <v>48386.2</v>
      </c>
      <c r="F41" s="24">
        <f>SUM(E41/E60)*100</f>
        <v>3.8573092345901679E-2</v>
      </c>
      <c r="G41" s="31">
        <f>+[3]rdo!$G$41+E41</f>
        <v>811188.4</v>
      </c>
      <c r="H41" s="24">
        <f>SUM(G41/G60)*100</f>
        <v>7.4745512299426137E-2</v>
      </c>
    </row>
    <row r="42" spans="1:8">
      <c r="A42" s="21" t="s">
        <v>40</v>
      </c>
      <c r="B42" s="22"/>
      <c r="C42" s="22"/>
      <c r="D42" s="22"/>
      <c r="E42" s="31">
        <v>483463.18</v>
      </c>
      <c r="F42" s="24">
        <f>SUM(E42/E60)*100</f>
        <v>0.38541298733901985</v>
      </c>
      <c r="G42" s="31">
        <f>+[3]rdo!$G$42+E42</f>
        <v>3400054.44</v>
      </c>
      <c r="H42" s="24">
        <f>SUM(G42/G60)*100</f>
        <v>0.31329196887398586</v>
      </c>
    </row>
    <row r="43" spans="1:8">
      <c r="A43" s="21" t="s">
        <v>41</v>
      </c>
      <c r="B43" s="22"/>
      <c r="C43" s="22"/>
      <c r="D43" s="22"/>
      <c r="E43" s="31">
        <v>70507.66</v>
      </c>
      <c r="F43" s="24">
        <f>SUM(E43/E60)*100</f>
        <v>5.6208143649913361E-2</v>
      </c>
      <c r="G43" s="31">
        <f>+[3]rdo!$G$43+E43</f>
        <v>438147.43999999994</v>
      </c>
      <c r="H43" s="24">
        <f>SUM(G43/G60)*100</f>
        <v>4.0372316548759904E-2</v>
      </c>
    </row>
    <row r="44" spans="1:8">
      <c r="A44" s="21" t="s">
        <v>42</v>
      </c>
      <c r="B44" s="22"/>
      <c r="C44" s="22"/>
      <c r="D44" s="22"/>
      <c r="E44" s="31">
        <v>59024.78</v>
      </c>
      <c r="F44" s="24">
        <f>SUM(E44/E60)*100</f>
        <v>4.7054083388167085E-2</v>
      </c>
      <c r="G44" s="31">
        <f>+[3]rdo!$G$44+E44</f>
        <v>577400.67000000004</v>
      </c>
      <c r="H44" s="24">
        <f>SUM(G44/G60)*100</f>
        <v>5.3203557744639703E-2</v>
      </c>
    </row>
    <row r="45" spans="1:8">
      <c r="A45" s="21" t="s">
        <v>43</v>
      </c>
      <c r="B45" s="22"/>
      <c r="C45" s="22"/>
      <c r="D45" s="22"/>
      <c r="E45" s="31">
        <v>0</v>
      </c>
      <c r="F45" s="24">
        <f>SUM(E45/E60)*100</f>
        <v>0</v>
      </c>
      <c r="G45" s="31">
        <f>+[3]rdo!$G$45+E45</f>
        <v>0</v>
      </c>
      <c r="H45" s="24">
        <f>SUM(G45/G60)*100</f>
        <v>0</v>
      </c>
    </row>
    <row r="46" spans="1:8">
      <c r="A46" s="21" t="s">
        <v>44</v>
      </c>
      <c r="B46" s="22"/>
      <c r="C46" s="22"/>
      <c r="D46" s="22"/>
      <c r="E46" s="31">
        <v>8644.84</v>
      </c>
      <c r="F46" s="24">
        <f>SUM(E46/E60)*100</f>
        <v>6.891597431406985E-3</v>
      </c>
      <c r="G46" s="31">
        <f>+[3]rdo!$G$46+E46</f>
        <v>224817.73999999996</v>
      </c>
      <c r="H46" s="24">
        <f>SUM(G46/G60)*100</f>
        <v>2.071543078069063E-2</v>
      </c>
    </row>
    <row r="47" spans="1:8">
      <c r="A47" s="21" t="s">
        <v>45</v>
      </c>
      <c r="B47" s="22"/>
      <c r="C47" s="22"/>
      <c r="D47" s="22"/>
      <c r="E47" s="26">
        <v>10052.93</v>
      </c>
      <c r="F47" s="27">
        <f>SUM(E47/E60)*100</f>
        <v>8.0141155378369317E-3</v>
      </c>
      <c r="G47" s="26">
        <f>+[3]rdo!$G$47+E47</f>
        <v>138551.04999999999</v>
      </c>
      <c r="H47" s="27">
        <f>SUM(G47/G60)*100</f>
        <v>1.2766540068710799E-2</v>
      </c>
    </row>
    <row r="48" spans="1:8">
      <c r="A48" s="21"/>
      <c r="B48" s="28" t="s">
        <v>46</v>
      </c>
      <c r="C48" s="22"/>
      <c r="D48" s="22"/>
      <c r="E48" s="46">
        <f>SUM(E40:E47)</f>
        <v>775980.6100000001</v>
      </c>
      <c r="F48" s="47">
        <f>SUM(E48/E60)*100</f>
        <v>0.61860554720476335</v>
      </c>
      <c r="G48" s="46">
        <f>SUM(G40:G47)</f>
        <v>6968363.9099999992</v>
      </c>
      <c r="H48" s="47">
        <f>SUM(G48/G60)*100</f>
        <v>0.64208749822085975</v>
      </c>
    </row>
    <row r="49" spans="1:8">
      <c r="A49" s="21"/>
      <c r="B49" s="28"/>
      <c r="C49" s="28" t="s">
        <v>47</v>
      </c>
      <c r="D49" s="22"/>
      <c r="E49" s="48">
        <f>SUM(E39+E48)</f>
        <v>122525426.67</v>
      </c>
      <c r="F49" s="49">
        <f>SUM(E49/E60)*100</f>
        <v>97.676291952311075</v>
      </c>
      <c r="G49" s="48">
        <f>SUM(G39+G48)+1</f>
        <v>1054002810.9899998</v>
      </c>
      <c r="H49" s="49">
        <f>SUM(G49/G60)*100</f>
        <v>97.119214318748575</v>
      </c>
    </row>
    <row r="50" spans="1:8">
      <c r="A50" s="21"/>
      <c r="B50" s="28"/>
      <c r="C50" s="22"/>
      <c r="D50" s="22"/>
      <c r="E50" s="46"/>
      <c r="F50" s="47"/>
      <c r="G50" s="46"/>
      <c r="H50" s="47"/>
    </row>
    <row r="51" spans="1:8">
      <c r="A51" s="21"/>
      <c r="B51" s="50" t="s">
        <v>48</v>
      </c>
      <c r="C51" s="22"/>
      <c r="D51" s="22"/>
      <c r="E51" s="46"/>
      <c r="F51" s="47"/>
      <c r="G51" s="46"/>
      <c r="H51" s="47"/>
    </row>
    <row r="52" spans="1:8">
      <c r="A52" s="21" t="s">
        <v>32</v>
      </c>
      <c r="B52" s="28"/>
      <c r="C52" s="22"/>
      <c r="D52" s="22"/>
      <c r="E52" s="45">
        <v>180524.5</v>
      </c>
      <c r="F52" s="24">
        <f>SUM(E52/E60)*100</f>
        <v>0.14391269017194422</v>
      </c>
      <c r="G52" s="51">
        <f>+[3]rdo!$G$52+E52</f>
        <v>942856.52</v>
      </c>
      <c r="H52" s="24">
        <f>SUM(G52/G60)*100</f>
        <v>8.6877837025596164E-2</v>
      </c>
    </row>
    <row r="53" spans="1:8">
      <c r="A53" s="21" t="s">
        <v>33</v>
      </c>
      <c r="B53" s="28"/>
      <c r="C53" s="22"/>
      <c r="D53" s="22"/>
      <c r="E53" s="52">
        <v>1244877.69</v>
      </c>
      <c r="F53" s="24">
        <f>SUM(E53/E60)*100</f>
        <v>0.99240655591310656</v>
      </c>
      <c r="G53" s="31">
        <f>+[3]rdo!$G$53+E53</f>
        <v>15828283.300000001</v>
      </c>
      <c r="H53" s="24">
        <f>SUM(G53/G60)*100</f>
        <v>1.4584690117350683</v>
      </c>
    </row>
    <row r="54" spans="1:8">
      <c r="A54" s="21" t="s">
        <v>34</v>
      </c>
      <c r="B54" s="28"/>
      <c r="C54" s="22"/>
      <c r="D54" s="22"/>
      <c r="E54" s="52">
        <v>684639.08</v>
      </c>
      <c r="F54" s="24">
        <f>SUM(E54/E60)*100</f>
        <v>0.54578880871928692</v>
      </c>
      <c r="G54" s="31">
        <f>+[3]rdo!$G$54+E54</f>
        <v>7710780.0199999996</v>
      </c>
      <c r="H54" s="24">
        <f>SUM(G54/G60)*100</f>
        <v>0.71049611017992764</v>
      </c>
    </row>
    <row r="55" spans="1:8">
      <c r="A55" s="21" t="s">
        <v>35</v>
      </c>
      <c r="B55" s="28"/>
      <c r="C55" s="22"/>
      <c r="D55" s="22"/>
      <c r="E55" s="52">
        <v>434259.66</v>
      </c>
      <c r="F55" s="24">
        <f>SUM(E55/E60)*100</f>
        <v>0.34618833401424087</v>
      </c>
      <c r="G55" s="31">
        <f>+[3]rdo!$G$55+E55</f>
        <v>2479340.5100000002</v>
      </c>
      <c r="H55" s="24">
        <f>SUM(G55/G60)*100</f>
        <v>0.22845442142006769</v>
      </c>
    </row>
    <row r="56" spans="1:8">
      <c r="A56" s="21" t="s">
        <v>49</v>
      </c>
      <c r="B56" s="28"/>
      <c r="C56" s="22"/>
      <c r="D56" s="22"/>
      <c r="E56" s="52">
        <v>0</v>
      </c>
      <c r="F56" s="24">
        <f>SUM(E56/E60)*100</f>
        <v>0</v>
      </c>
      <c r="G56" s="31">
        <f>+[3]rdo!$G$56+E56</f>
        <v>0</v>
      </c>
      <c r="H56" s="24">
        <f>SUM(G56/G60)*100</f>
        <v>0</v>
      </c>
    </row>
    <row r="57" spans="1:8">
      <c r="A57" s="21" t="s">
        <v>36</v>
      </c>
      <c r="B57" s="28"/>
      <c r="C57" s="22"/>
      <c r="D57" s="22"/>
      <c r="E57" s="53">
        <v>370565.25</v>
      </c>
      <c r="F57" s="24">
        <f>SUM(E57/E60)*100</f>
        <v>0.29541165887034199</v>
      </c>
      <c r="G57" s="31">
        <f>+[3]rdo!$G$57+E57</f>
        <v>4302956.8</v>
      </c>
      <c r="H57" s="24">
        <f>SUM(G57/G60)*100</f>
        <v>0.39648830089076625</v>
      </c>
    </row>
    <row r="58" spans="1:8">
      <c r="A58" s="21"/>
      <c r="B58" s="28" t="s">
        <v>50</v>
      </c>
      <c r="C58" s="35"/>
      <c r="D58" s="22"/>
      <c r="E58" s="48">
        <f>SUM(E52:E57)</f>
        <v>2914866.18</v>
      </c>
      <c r="F58" s="49">
        <f>SUM(F53:F57)</f>
        <v>2.1797953575169764</v>
      </c>
      <c r="G58" s="48">
        <f>SUM(G52:G57)</f>
        <v>31264217.150000002</v>
      </c>
      <c r="H58" s="49">
        <f>SUM(H53:H57)</f>
        <v>2.7939078442258301</v>
      </c>
    </row>
    <row r="59" spans="1:8">
      <c r="A59" s="21"/>
      <c r="B59" s="28"/>
      <c r="C59" s="22"/>
      <c r="D59" s="22"/>
      <c r="E59" s="46"/>
      <c r="F59" s="47"/>
      <c r="G59" s="46"/>
      <c r="H59" s="47"/>
    </row>
    <row r="60" spans="1:8">
      <c r="A60" s="21"/>
      <c r="B60" s="35"/>
      <c r="C60" s="36" t="s">
        <v>51</v>
      </c>
      <c r="D60" s="35"/>
      <c r="E60" s="40">
        <f>SUM(E58+E49)</f>
        <v>125440292.85000001</v>
      </c>
      <c r="F60" s="54">
        <f>SUM(E60/E60)*100</f>
        <v>100</v>
      </c>
      <c r="G60" s="40">
        <f>SUM(G58+G49)</f>
        <v>1085267028.1399999</v>
      </c>
      <c r="H60" s="54">
        <f>SUM(G60/G60)*100</f>
        <v>100</v>
      </c>
    </row>
    <row r="61" spans="1:8" ht="15.75" thickBot="1">
      <c r="A61" s="55"/>
      <c r="B61" s="56"/>
      <c r="C61" s="57" t="s">
        <v>52</v>
      </c>
      <c r="D61" s="56"/>
      <c r="E61" s="58">
        <f>SUM(E31-E60)</f>
        <v>16609794.730000004</v>
      </c>
      <c r="F61" s="59"/>
      <c r="G61" s="58">
        <f>SUM(G31-G60)</f>
        <v>403322043.12999988</v>
      </c>
      <c r="H61" s="59"/>
    </row>
  </sheetData>
  <pageMargins left="0.7" right="0.7" top="0.75" bottom="0.75" header="0.3" footer="0.3"/>
  <ignoredErrors>
    <ignoredError sqref="G6:G61 F39 F9:F38 F40:F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AGOSTO</vt:lpstr>
      <vt:lpstr>SEPTIEMBRE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2012-10-11T21:09:28Z</dcterms:created>
  <dcterms:modified xsi:type="dcterms:W3CDTF">2012-10-25T16:28:41Z</dcterms:modified>
</cp:coreProperties>
</file>