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3715" windowHeight="9975"/>
  </bookViews>
  <sheets>
    <sheet name="Octubre" sheetId="1" r:id="rId1"/>
    <sheet name="Noviembre" sheetId="2" r:id="rId2"/>
    <sheet name="Diciembre" sheetId="3" r:id="rId3"/>
  </sheets>
  <definedNames>
    <definedName name="_xlnm.Print_Area" localSheetId="2">Diciembre!#REF!</definedName>
    <definedName name="_xlnm.Print_Area" localSheetId="1">Noviembre!$A$1:$H$80</definedName>
    <definedName name="_xlnm.Print_Area" localSheetId="0">Octubre!$A$1:$H$80</definedName>
  </definedNames>
  <calcPr calcId="145621"/>
</workbook>
</file>

<file path=xl/calcChain.xml><?xml version="1.0" encoding="utf-8"?>
<calcChain xmlns="http://schemas.openxmlformats.org/spreadsheetml/2006/main">
  <c r="E39" i="3"/>
  <c r="E76"/>
  <c r="E72"/>
  <c r="E77" s="1"/>
  <c r="E62"/>
  <c r="G62"/>
  <c r="E48"/>
  <c r="E24"/>
  <c r="E14"/>
  <c r="G14"/>
  <c r="E9"/>
  <c r="E26" l="1"/>
  <c r="F18" s="1"/>
  <c r="E50"/>
  <c r="E78"/>
  <c r="F34" s="1"/>
  <c r="G9"/>
  <c r="G24"/>
  <c r="F67" l="1"/>
  <c r="F43"/>
  <c r="F37"/>
  <c r="F70"/>
  <c r="F46"/>
  <c r="F12"/>
  <c r="F11"/>
  <c r="F22"/>
  <c r="F6"/>
  <c r="F15"/>
  <c r="F21"/>
  <c r="F24"/>
  <c r="F17"/>
  <c r="F9"/>
  <c r="F8"/>
  <c r="G48"/>
  <c r="G39"/>
  <c r="F69"/>
  <c r="F66"/>
  <c r="F61"/>
  <c r="F78"/>
  <c r="F75"/>
  <c r="F74"/>
  <c r="F71"/>
  <c r="F68"/>
  <c r="F59"/>
  <c r="F58"/>
  <c r="F57"/>
  <c r="F56"/>
  <c r="F55"/>
  <c r="F54"/>
  <c r="F44"/>
  <c r="F41"/>
  <c r="F38"/>
  <c r="F35"/>
  <c r="F53"/>
  <c r="F52"/>
  <c r="F51"/>
  <c r="F45"/>
  <c r="F42"/>
  <c r="F36"/>
  <c r="G76"/>
  <c r="F73"/>
  <c r="G72"/>
  <c r="F40"/>
  <c r="G26"/>
  <c r="H24" s="1"/>
  <c r="F10"/>
  <c r="F7"/>
  <c r="E30"/>
  <c r="F28"/>
  <c r="F23"/>
  <c r="F19"/>
  <c r="F16"/>
  <c r="F13"/>
  <c r="F26"/>
  <c r="F14"/>
  <c r="E63"/>
  <c r="F50"/>
  <c r="F48" l="1"/>
  <c r="G77"/>
  <c r="F39"/>
  <c r="F62"/>
  <c r="F63" s="1"/>
  <c r="F76"/>
  <c r="F72"/>
  <c r="G50"/>
  <c r="G63" s="1"/>
  <c r="H9"/>
  <c r="H8"/>
  <c r="G78"/>
  <c r="H50" s="1"/>
  <c r="G30"/>
  <c r="H26"/>
  <c r="H14"/>
  <c r="H22"/>
  <c r="H11"/>
  <c r="H16"/>
  <c r="H28"/>
  <c r="H7"/>
  <c r="H17"/>
  <c r="H6"/>
  <c r="H18"/>
  <c r="H12"/>
  <c r="H13"/>
  <c r="H21"/>
  <c r="H10"/>
  <c r="H20"/>
  <c r="H19"/>
  <c r="H15"/>
  <c r="H23"/>
  <c r="F30"/>
  <c r="E79"/>
  <c r="F47" s="1"/>
  <c r="H24" i="2"/>
  <c r="H14"/>
  <c r="H50"/>
  <c r="H9"/>
  <c r="H24" i="1"/>
  <c r="F77" i="3" l="1"/>
  <c r="G79"/>
  <c r="H30"/>
  <c r="H52"/>
  <c r="H51"/>
  <c r="H61"/>
  <c r="H78"/>
  <c r="H44"/>
  <c r="H68"/>
  <c r="H45"/>
  <c r="H58"/>
  <c r="H71"/>
  <c r="H41"/>
  <c r="H59"/>
  <c r="H75"/>
  <c r="H37"/>
  <c r="H54"/>
  <c r="H35"/>
  <c r="H67"/>
  <c r="H74"/>
  <c r="H76" s="1"/>
  <c r="H36"/>
  <c r="H46"/>
  <c r="H70"/>
  <c r="H42"/>
  <c r="H57"/>
  <c r="H43"/>
  <c r="H55"/>
  <c r="H69"/>
  <c r="H38"/>
  <c r="H56"/>
  <c r="H40"/>
  <c r="H73"/>
  <c r="H66"/>
  <c r="H34"/>
  <c r="H78" i="2"/>
  <c r="H41"/>
  <c r="H56"/>
  <c r="H67"/>
  <c r="H59"/>
  <c r="H66"/>
  <c r="H35"/>
  <c r="H40"/>
  <c r="H44"/>
  <c r="H55"/>
  <c r="H45"/>
  <c r="H54"/>
  <c r="H71"/>
  <c r="H36"/>
  <c r="H58"/>
  <c r="H75"/>
  <c r="H46"/>
  <c r="H73"/>
  <c r="H57"/>
  <c r="H69"/>
  <c r="H51"/>
  <c r="H74"/>
  <c r="H76" s="1"/>
  <c r="H61"/>
  <c r="H42"/>
  <c r="H52"/>
  <c r="H34"/>
  <c r="H70"/>
  <c r="H43"/>
  <c r="H68"/>
  <c r="H38"/>
  <c r="H37"/>
  <c r="H26"/>
  <c r="H8"/>
  <c r="H11"/>
  <c r="H18"/>
  <c r="H21"/>
  <c r="H20"/>
  <c r="H10"/>
  <c r="H17"/>
  <c r="H22"/>
  <c r="H19"/>
  <c r="H12"/>
  <c r="H28"/>
  <c r="H23"/>
  <c r="H15"/>
  <c r="H16"/>
  <c r="H13"/>
  <c r="H7"/>
  <c r="H6"/>
  <c r="H78" i="1"/>
  <c r="H44"/>
  <c r="H35"/>
  <c r="H37"/>
  <c r="H67"/>
  <c r="H74"/>
  <c r="H52"/>
  <c r="H55"/>
  <c r="H66"/>
  <c r="H70"/>
  <c r="H61"/>
  <c r="H69"/>
  <c r="H71"/>
  <c r="H51"/>
  <c r="H54"/>
  <c r="H75"/>
  <c r="H59"/>
  <c r="H56"/>
  <c r="H41"/>
  <c r="H57"/>
  <c r="H58"/>
  <c r="H46"/>
  <c r="H38"/>
  <c r="H73"/>
  <c r="H42"/>
  <c r="H45"/>
  <c r="H68"/>
  <c r="H40"/>
  <c r="H43"/>
  <c r="H36"/>
  <c r="H34"/>
  <c r="H50"/>
  <c r="H26"/>
  <c r="H20"/>
  <c r="H28"/>
  <c r="H8"/>
  <c r="H19"/>
  <c r="H23"/>
  <c r="H21"/>
  <c r="H6"/>
  <c r="H10"/>
  <c r="H16"/>
  <c r="H22"/>
  <c r="H12"/>
  <c r="H7"/>
  <c r="H9"/>
  <c r="H15"/>
  <c r="H13"/>
  <c r="H17"/>
  <c r="H14"/>
  <c r="H18"/>
  <c r="H11"/>
  <c r="H39" i="3" l="1"/>
  <c r="H72"/>
  <c r="H77" s="1"/>
  <c r="H48"/>
  <c r="H53"/>
  <c r="H62" s="1"/>
  <c r="H63" s="1"/>
  <c r="H47"/>
  <c r="H72" i="2"/>
  <c r="H77" s="1"/>
  <c r="H30"/>
  <c r="H39"/>
  <c r="H48"/>
  <c r="H76" i="1"/>
  <c r="H48"/>
  <c r="H30"/>
  <c r="H39"/>
  <c r="H72"/>
  <c r="H77" s="1"/>
  <c r="H53" i="2" l="1"/>
  <c r="H62" s="1"/>
  <c r="H63" s="1"/>
  <c r="H47"/>
  <c r="H53" i="1"/>
  <c r="H62" s="1"/>
  <c r="H63" s="1"/>
  <c r="H47"/>
</calcChain>
</file>

<file path=xl/sharedStrings.xml><?xml version="1.0" encoding="utf-8"?>
<sst xmlns="http://schemas.openxmlformats.org/spreadsheetml/2006/main" count="231" uniqueCount="72">
  <si>
    <t>UNIVERSIDAD AUTONOMA DE CHIHUAHUA</t>
  </si>
  <si>
    <t>ESTADO DE INGRESOS Y EGRESOS ACUMULADO POR FONDOS</t>
  </si>
  <si>
    <t>EJERCICIO   2 0 1 2</t>
  </si>
  <si>
    <t>CONCEPTO</t>
  </si>
  <si>
    <t>%</t>
  </si>
  <si>
    <t>OCTUBRE</t>
  </si>
  <si>
    <t>ACUMULADO</t>
  </si>
  <si>
    <t>I  N  G  R  E  S  O  S:</t>
  </si>
  <si>
    <t>Subsidio Federal</t>
  </si>
  <si>
    <t>Subsidio Estatal</t>
  </si>
  <si>
    <t xml:space="preserve">Subsidio Estatal Extraordinario </t>
  </si>
  <si>
    <t>SUMA SUBSIDIOS</t>
  </si>
  <si>
    <t>Recursos PIFI</t>
  </si>
  <si>
    <t>Recursos Promep</t>
  </si>
  <si>
    <t>Recursos Construcción Campus II</t>
  </si>
  <si>
    <t>Recursos Convenios</t>
  </si>
  <si>
    <t>SUMA OTROS APOYOS FED.</t>
  </si>
  <si>
    <t>Insc., Coleg. y Exámenes Posgrado</t>
  </si>
  <si>
    <t>Insc., Coleg. y Exámenes Licenciatura</t>
  </si>
  <si>
    <t>Servicios Académicos y Profesionales</t>
  </si>
  <si>
    <t>Incorporaciones</t>
  </si>
  <si>
    <t>Donativos</t>
  </si>
  <si>
    <t>Impuesto Universitario Municipal</t>
  </si>
  <si>
    <t>Rendimientos Financieros</t>
  </si>
  <si>
    <t>Venta de Productos</t>
  </si>
  <si>
    <t>Otros Ingresos</t>
  </si>
  <si>
    <t>SUMA INGRESOS PROPIOS</t>
  </si>
  <si>
    <t>T O T A L    I N G R E S O S</t>
  </si>
  <si>
    <t>BECAS Y CONDONACIONES</t>
  </si>
  <si>
    <t>I N G R E S O S   N E T O S</t>
  </si>
  <si>
    <t>E  G  R  E  S  O  S:</t>
  </si>
  <si>
    <t>FONDO GENÉRICO</t>
  </si>
  <si>
    <t>Servicios Personales</t>
  </si>
  <si>
    <t>Servicios Generales</t>
  </si>
  <si>
    <t>Materiales de Consumo</t>
  </si>
  <si>
    <t>Mantenimiento y Conservación</t>
  </si>
  <si>
    <t>Apoyos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</si>
  <si>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</si>
  <si>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</si>
  <si>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</si>
  <si>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</si>
  <si>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</si>
  <si>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</si>
  <si>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</si>
  <si>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</si>
  <si>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</si>
  <si>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</si>
  <si>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SUMAN GASTOS Y COSTOS</t>
  </si>
  <si>
    <t>Obras de Arte</t>
  </si>
  <si>
    <t>Acervo Bibliográfico</t>
  </si>
  <si>
    <t>Terrenos y predios</t>
  </si>
  <si>
    <t>Edificios y Construcciones</t>
  </si>
  <si>
    <t>Maquinaria</t>
  </si>
  <si>
    <t>Mobiliario y Equipo Oficina</t>
  </si>
  <si>
    <t>Mobiliario y Equipo Académico</t>
  </si>
  <si>
    <t>Equipo de Transporte</t>
  </si>
  <si>
    <t>Equipo de Cómputo</t>
  </si>
  <si>
    <t>Pié de Cría</t>
  </si>
  <si>
    <t>Otras Inversiones</t>
  </si>
  <si>
    <t>SUMA INVERSIONES</t>
  </si>
  <si>
    <t>TOTAL EGRESOS FONDO GENÉRICO</t>
  </si>
  <si>
    <t>FONDOS ESPECÍFICOS</t>
  </si>
  <si>
    <t>Becas</t>
  </si>
  <si>
    <t>SUMAN GASTOS DE OPERACIÓN</t>
  </si>
  <si>
    <t>Mobiliario y Equipo</t>
  </si>
  <si>
    <t>Otros</t>
  </si>
  <si>
    <t>SUMAN INVERSIONES</t>
  </si>
  <si>
    <t>TOTAL EGRESOS FONDO ESPECÍFICO</t>
  </si>
  <si>
    <t>TOTAL EGRESOS</t>
  </si>
  <si>
    <t>REMANENTE  (DEFICIT)</t>
  </si>
  <si>
    <t>NOVIEMBRE</t>
  </si>
  <si>
    <t>DICIEMBRE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</si>
</sst>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&quot;N$&quot;* #,##0.00_);_(&quot;N$&quot;* \(#,##0.00\);_(&quot;N$&quot;* &quot;-&quot;??_);_(@_)"/>
    <numFmt numFmtId="168" formatCode="_-[$$-80A]* #,##0_-;\-[$$-80A]* #,##0_-;_-[$$-80A]* &quot;-&quot;??_-;_-@_-"/>
    <numFmt numFmtId="169" formatCode="_(&quot;$&quot;* #,##0_);_(&quot;$&quot;* \(#,##0\);_(&quot;$&quot;* &quot;-&quot;??_);_(@_)"/>
    <numFmt numFmtId="170" formatCode="_(* #,##0.0_);_(* \(#,##0.0\);_(* &quot;-&quot;??_);_(@_)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.5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color indexed="31"/>
      <name val="Arial"/>
      <family val="2"/>
    </font>
    <font>
      <sz val="7"/>
      <color indexed="31"/>
      <name val="Arial"/>
      <family val="2"/>
    </font>
    <font>
      <b/>
      <sz val="7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80">
    <xf numFmtId="0" fontId="0" fillId="0" borderId="0" xfId="0"/>
    <xf numFmtId="0" fontId="2" fillId="0" borderId="0" xfId="0" applyFont="1"/>
    <xf numFmtId="165" fontId="5" fillId="2" borderId="12" xfId="1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>
      <alignment horizontal="center"/>
    </xf>
    <xf numFmtId="166" fontId="6" fillId="2" borderId="12" xfId="0" applyNumberFormat="1" applyFont="1" applyFill="1" applyBorder="1" applyAlignment="1">
      <alignment horizontal="center"/>
    </xf>
    <xf numFmtId="165" fontId="3" fillId="0" borderId="14" xfId="1" applyNumberFormat="1" applyFont="1" applyBorder="1"/>
    <xf numFmtId="166" fontId="2" fillId="0" borderId="0" xfId="0" applyNumberFormat="1" applyFont="1" applyBorder="1"/>
    <xf numFmtId="166" fontId="2" fillId="0" borderId="5" xfId="0" applyNumberFormat="1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166" fontId="8" fillId="0" borderId="0" xfId="0" applyNumberFormat="1" applyFont="1" applyBorder="1"/>
    <xf numFmtId="168" fontId="8" fillId="0" borderId="14" xfId="1" applyNumberFormat="1" applyFont="1" applyFill="1" applyBorder="1"/>
    <xf numFmtId="165" fontId="8" fillId="0" borderId="14" xfId="1" applyNumberFormat="1" applyFont="1" applyBorder="1"/>
    <xf numFmtId="168" fontId="8" fillId="0" borderId="14" xfId="2" applyNumberFormat="1" applyFont="1" applyBorder="1"/>
    <xf numFmtId="166" fontId="8" fillId="0" borderId="5" xfId="0" applyNumberFormat="1" applyFont="1" applyBorder="1"/>
    <xf numFmtId="165" fontId="8" fillId="0" borderId="14" xfId="1" applyNumberFormat="1" applyFont="1" applyFill="1" applyBorder="1"/>
    <xf numFmtId="165" fontId="8" fillId="0" borderId="15" xfId="1" applyNumberFormat="1" applyFont="1" applyFill="1" applyBorder="1"/>
    <xf numFmtId="166" fontId="8" fillId="0" borderId="16" xfId="0" applyNumberFormat="1" applyFont="1" applyBorder="1"/>
    <xf numFmtId="165" fontId="8" fillId="0" borderId="15" xfId="1" applyNumberFormat="1" applyFont="1" applyBorder="1"/>
    <xf numFmtId="166" fontId="8" fillId="0" borderId="17" xfId="0" applyNumberFormat="1" applyFont="1" applyBorder="1"/>
    <xf numFmtId="0" fontId="4" fillId="0" borderId="0" xfId="0" applyFont="1" applyBorder="1"/>
    <xf numFmtId="165" fontId="9" fillId="0" borderId="15" xfId="1" applyNumberFormat="1" applyFont="1" applyFill="1" applyBorder="1"/>
    <xf numFmtId="166" fontId="10" fillId="3" borderId="16" xfId="0" applyNumberFormat="1" applyFont="1" applyFill="1" applyBorder="1"/>
    <xf numFmtId="165" fontId="9" fillId="3" borderId="15" xfId="1" applyNumberFormat="1" applyFont="1" applyFill="1" applyBorder="1"/>
    <xf numFmtId="166" fontId="10" fillId="3" borderId="17" xfId="0" applyNumberFormat="1" applyFont="1" applyFill="1" applyBorder="1"/>
    <xf numFmtId="165" fontId="6" fillId="0" borderId="5" xfId="0" applyNumberFormat="1" applyFont="1" applyBorder="1"/>
    <xf numFmtId="165" fontId="6" fillId="0" borderId="14" xfId="1" applyNumberFormat="1" applyFont="1" applyBorder="1"/>
    <xf numFmtId="165" fontId="11" fillId="3" borderId="15" xfId="1" applyNumberFormat="1" applyFont="1" applyFill="1" applyBorder="1"/>
    <xf numFmtId="166" fontId="12" fillId="3" borderId="16" xfId="0" applyNumberFormat="1" applyFont="1" applyFill="1" applyBorder="1"/>
    <xf numFmtId="166" fontId="12" fillId="3" borderId="15" xfId="0" applyNumberFormat="1" applyFont="1" applyFill="1" applyBorder="1"/>
    <xf numFmtId="166" fontId="12" fillId="3" borderId="17" xfId="0" applyNumberFormat="1" applyFont="1" applyFill="1" applyBorder="1"/>
    <xf numFmtId="165" fontId="13" fillId="2" borderId="18" xfId="1" applyNumberFormat="1" applyFont="1" applyFill="1" applyBorder="1"/>
    <xf numFmtId="1" fontId="9" fillId="2" borderId="19" xfId="0" applyNumberFormat="1" applyFont="1" applyFill="1" applyBorder="1"/>
    <xf numFmtId="1" fontId="9" fillId="2" borderId="20" xfId="0" applyNumberFormat="1" applyFont="1" applyFill="1" applyBorder="1"/>
    <xf numFmtId="166" fontId="8" fillId="0" borderId="14" xfId="0" applyNumberFormat="1" applyFont="1" applyBorder="1"/>
    <xf numFmtId="0" fontId="2" fillId="0" borderId="0" xfId="0" applyFont="1" applyFill="1"/>
    <xf numFmtId="0" fontId="2" fillId="0" borderId="4" xfId="0" applyFont="1" applyBorder="1"/>
    <xf numFmtId="0" fontId="2" fillId="0" borderId="0" xfId="0" applyFont="1" applyBorder="1"/>
    <xf numFmtId="0" fontId="14" fillId="0" borderId="0" xfId="0" applyFont="1" applyBorder="1"/>
    <xf numFmtId="0" fontId="2" fillId="0" borderId="5" xfId="0" applyFont="1" applyBorder="1"/>
    <xf numFmtId="165" fontId="2" fillId="0" borderId="14" xfId="1" applyNumberFormat="1" applyFont="1" applyFill="1" applyBorder="1"/>
    <xf numFmtId="166" fontId="2" fillId="0" borderId="14" xfId="0" applyNumberFormat="1" applyFont="1" applyBorder="1"/>
    <xf numFmtId="165" fontId="2" fillId="0" borderId="14" xfId="1" applyNumberFormat="1" applyFont="1" applyBorder="1"/>
    <xf numFmtId="169" fontId="8" fillId="0" borderId="14" xfId="2" applyNumberFormat="1" applyFont="1" applyFill="1" applyBorder="1"/>
    <xf numFmtId="165" fontId="2" fillId="0" borderId="0" xfId="1" applyNumberFormat="1" applyFont="1" applyFill="1"/>
    <xf numFmtId="166" fontId="8" fillId="0" borderId="16" xfId="1" applyNumberFormat="1" applyFont="1" applyBorder="1"/>
    <xf numFmtId="166" fontId="8" fillId="0" borderId="17" xfId="1" applyNumberFormat="1" applyFont="1" applyBorder="1"/>
    <xf numFmtId="165" fontId="9" fillId="0" borderId="18" xfId="1" applyNumberFormat="1" applyFont="1" applyFill="1" applyBorder="1"/>
    <xf numFmtId="166" fontId="10" fillId="3" borderId="19" xfId="1" applyNumberFormat="1" applyFont="1" applyFill="1" applyBorder="1"/>
    <xf numFmtId="165" fontId="9" fillId="3" borderId="18" xfId="1" applyNumberFormat="1" applyFont="1" applyFill="1" applyBorder="1"/>
    <xf numFmtId="166" fontId="10" fillId="3" borderId="20" xfId="1" applyNumberFormat="1" applyFont="1" applyFill="1" applyBorder="1"/>
    <xf numFmtId="169" fontId="8" fillId="0" borderId="14" xfId="2" applyNumberFormat="1" applyFont="1" applyBorder="1"/>
    <xf numFmtId="169" fontId="2" fillId="0" borderId="0" xfId="0" applyNumberFormat="1" applyFont="1"/>
    <xf numFmtId="165" fontId="11" fillId="0" borderId="15" xfId="1" applyNumberFormat="1" applyFont="1" applyFill="1" applyBorder="1"/>
    <xf numFmtId="165" fontId="2" fillId="0" borderId="0" xfId="0" applyNumberFormat="1" applyFont="1" applyFill="1"/>
    <xf numFmtId="0" fontId="4" fillId="0" borderId="4" xfId="0" applyFont="1" applyBorder="1"/>
    <xf numFmtId="0" fontId="4" fillId="0" borderId="5" xfId="0" applyFont="1" applyBorder="1"/>
    <xf numFmtId="165" fontId="9" fillId="0" borderId="21" xfId="1" applyNumberFormat="1" applyFont="1" applyFill="1" applyBorder="1"/>
    <xf numFmtId="166" fontId="9" fillId="3" borderId="22" xfId="0" applyNumberFormat="1" applyFont="1" applyFill="1" applyBorder="1"/>
    <xf numFmtId="165" fontId="9" fillId="3" borderId="21" xfId="1" applyNumberFormat="1" applyFont="1" applyFill="1" applyBorder="1"/>
    <xf numFmtId="166" fontId="9" fillId="3" borderId="23" xfId="0" applyNumberFormat="1" applyFont="1" applyFill="1" applyBorder="1"/>
    <xf numFmtId="165" fontId="9" fillId="0" borderId="24" xfId="1" applyNumberFormat="1" applyFont="1" applyFill="1" applyBorder="1"/>
    <xf numFmtId="166" fontId="9" fillId="3" borderId="25" xfId="0" applyNumberFormat="1" applyFont="1" applyFill="1" applyBorder="1"/>
    <xf numFmtId="165" fontId="9" fillId="3" borderId="24" xfId="1" applyNumberFormat="1" applyFont="1" applyFill="1" applyBorder="1"/>
    <xf numFmtId="166" fontId="9" fillId="3" borderId="26" xfId="0" applyNumberFormat="1" applyFont="1" applyFill="1" applyBorder="1"/>
    <xf numFmtId="0" fontId="4" fillId="0" borderId="1" xfId="0" applyFont="1" applyBorder="1"/>
    <xf numFmtId="0" fontId="4" fillId="0" borderId="2" xfId="0" applyFont="1" applyBorder="1"/>
    <xf numFmtId="165" fontId="9" fillId="0" borderId="13" xfId="1" applyNumberFormat="1" applyFont="1" applyFill="1" applyBorder="1"/>
    <xf numFmtId="166" fontId="9" fillId="3" borderId="2" xfId="0" applyNumberFormat="1" applyFont="1" applyFill="1" applyBorder="1"/>
    <xf numFmtId="166" fontId="9" fillId="3" borderId="13" xfId="0" applyNumberFormat="1" applyFont="1" applyFill="1" applyBorder="1"/>
    <xf numFmtId="165" fontId="9" fillId="3" borderId="13" xfId="1" applyNumberFormat="1" applyFont="1" applyFill="1" applyBorder="1"/>
    <xf numFmtId="166" fontId="9" fillId="3" borderId="3" xfId="0" applyNumberFormat="1" applyFont="1" applyFill="1" applyBorder="1"/>
    <xf numFmtId="0" fontId="14" fillId="3" borderId="0" xfId="0" applyFont="1" applyFill="1" applyBorder="1"/>
    <xf numFmtId="165" fontId="9" fillId="0" borderId="14" xfId="1" applyNumberFormat="1" applyFont="1" applyFill="1" applyBorder="1"/>
    <xf numFmtId="166" fontId="9" fillId="3" borderId="0" xfId="0" applyNumberFormat="1" applyFont="1" applyFill="1" applyBorder="1"/>
    <xf numFmtId="166" fontId="9" fillId="3" borderId="14" xfId="0" applyNumberFormat="1" applyFont="1" applyFill="1" applyBorder="1"/>
    <xf numFmtId="165" fontId="9" fillId="3" borderId="14" xfId="1" applyNumberFormat="1" applyFont="1" applyFill="1" applyBorder="1"/>
    <xf numFmtId="166" fontId="9" fillId="3" borderId="5" xfId="0" applyNumberFormat="1" applyFont="1" applyFill="1" applyBorder="1"/>
    <xf numFmtId="0" fontId="6" fillId="3" borderId="4" xfId="0" applyFont="1" applyFill="1" applyBorder="1"/>
    <xf numFmtId="0" fontId="6" fillId="3" borderId="0" xfId="0" applyFont="1" applyFill="1" applyBorder="1"/>
    <xf numFmtId="165" fontId="10" fillId="0" borderId="14" xfId="1" applyNumberFormat="1" applyFont="1" applyFill="1" applyBorder="1"/>
    <xf numFmtId="0" fontId="4" fillId="3" borderId="0" xfId="0" applyFont="1" applyFill="1" applyBorder="1"/>
    <xf numFmtId="0" fontId="4" fillId="3" borderId="4" xfId="0" applyFont="1" applyFill="1" applyBorder="1"/>
    <xf numFmtId="166" fontId="9" fillId="3" borderId="16" xfId="0" applyNumberFormat="1" applyFont="1" applyFill="1" applyBorder="1"/>
    <xf numFmtId="170" fontId="9" fillId="3" borderId="17" xfId="1" applyNumberFormat="1" applyFont="1" applyFill="1" applyBorder="1"/>
    <xf numFmtId="166" fontId="10" fillId="3" borderId="0" xfId="0" applyNumberFormat="1" applyFont="1" applyFill="1" applyBorder="1"/>
    <xf numFmtId="165" fontId="10" fillId="3" borderId="14" xfId="1" applyNumberFormat="1" applyFont="1" applyFill="1" applyBorder="1"/>
    <xf numFmtId="165" fontId="10" fillId="3" borderId="5" xfId="1" applyNumberFormat="1" applyFont="1" applyFill="1" applyBorder="1"/>
    <xf numFmtId="165" fontId="10" fillId="3" borderId="15" xfId="1" applyNumberFormat="1" applyFont="1" applyFill="1" applyBorder="1"/>
    <xf numFmtId="165" fontId="9" fillId="0" borderId="21" xfId="1" applyNumberFormat="1" applyFont="1" applyBorder="1"/>
    <xf numFmtId="166" fontId="13" fillId="0" borderId="16" xfId="0" applyNumberFormat="1" applyFont="1" applyBorder="1"/>
    <xf numFmtId="165" fontId="9" fillId="0" borderId="15" xfId="1" applyNumberFormat="1" applyFont="1" applyBorder="1"/>
    <xf numFmtId="170" fontId="9" fillId="0" borderId="17" xfId="1" applyNumberFormat="1" applyFont="1" applyBorder="1"/>
    <xf numFmtId="166" fontId="13" fillId="0" borderId="0" xfId="0" applyNumberFormat="1" applyFont="1" applyBorder="1"/>
    <xf numFmtId="165" fontId="9" fillId="0" borderId="14" xfId="1" applyNumberFormat="1" applyFont="1" applyBorder="1"/>
    <xf numFmtId="170" fontId="9" fillId="0" borderId="5" xfId="1" applyNumberFormat="1" applyFont="1" applyBorder="1"/>
    <xf numFmtId="165" fontId="13" fillId="2" borderId="12" xfId="1" applyNumberFormat="1" applyFont="1" applyFill="1" applyBorder="1"/>
    <xf numFmtId="1" fontId="9" fillId="2" borderId="10" xfId="0" applyNumberFormat="1" applyFont="1" applyFill="1" applyBorder="1"/>
    <xf numFmtId="165" fontId="13" fillId="2" borderId="11" xfId="1" applyNumberFormat="1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6" fillId="0" borderId="7" xfId="0" applyFont="1" applyFill="1" applyBorder="1"/>
    <xf numFmtId="165" fontId="9" fillId="3" borderId="12" xfId="1" applyNumberFormat="1" applyFont="1" applyFill="1" applyBorder="1"/>
    <xf numFmtId="166" fontId="13" fillId="0" borderId="10" xfId="0" applyNumberFormat="1" applyFont="1" applyBorder="1"/>
    <xf numFmtId="165" fontId="9" fillId="3" borderId="11" xfId="1" applyNumberFormat="1" applyFont="1" applyFill="1" applyBorder="1"/>
    <xf numFmtId="169" fontId="13" fillId="0" borderId="0" xfId="2" applyNumberFormat="1" applyFont="1" applyBorder="1"/>
    <xf numFmtId="166" fontId="9" fillId="0" borderId="0" xfId="0" applyNumberFormat="1" applyFont="1" applyBorder="1"/>
    <xf numFmtId="0" fontId="2" fillId="0" borderId="0" xfId="0" applyFont="1" applyFill="1" applyBorder="1"/>
    <xf numFmtId="165" fontId="2" fillId="0" borderId="0" xfId="1" applyNumberFormat="1" applyFont="1"/>
    <xf numFmtId="166" fontId="2" fillId="0" borderId="0" xfId="0" applyNumberFormat="1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65" fontId="6" fillId="0" borderId="0" xfId="1" applyNumberFormat="1" applyFont="1" applyFill="1" applyBorder="1"/>
    <xf numFmtId="165" fontId="2" fillId="0" borderId="0" xfId="1" applyNumberFormat="1" applyFont="1" applyFill="1" applyBorder="1"/>
    <xf numFmtId="165" fontId="3" fillId="0" borderId="0" xfId="1" applyNumberFormat="1" applyFont="1" applyFill="1" applyBorder="1"/>
    <xf numFmtId="165" fontId="2" fillId="0" borderId="0" xfId="0" applyNumberFormat="1" applyFont="1"/>
    <xf numFmtId="165" fontId="6" fillId="0" borderId="0" xfId="0" applyNumberFormat="1" applyFont="1" applyFill="1" applyBorder="1"/>
    <xf numFmtId="0" fontId="0" fillId="0" borderId="0" xfId="0" applyFill="1" applyBorder="1"/>
    <xf numFmtId="165" fontId="0" fillId="0" borderId="0" xfId="1" applyNumberFormat="1" applyFont="1" applyFill="1" applyBorder="1"/>
    <xf numFmtId="0" fontId="0" fillId="0" borderId="0" xfId="0" applyFill="1"/>
    <xf numFmtId="166" fontId="2" fillId="0" borderId="0" xfId="0" applyNumberFormat="1" applyFont="1" applyFill="1"/>
    <xf numFmtId="3" fontId="6" fillId="0" borderId="14" xfId="1" applyNumberFormat="1" applyFont="1" applyBorder="1"/>
    <xf numFmtId="169" fontId="6" fillId="0" borderId="14" xfId="2" applyNumberFormat="1" applyFont="1" applyBorder="1"/>
    <xf numFmtId="164" fontId="6" fillId="0" borderId="14" xfId="1" applyFont="1" applyBorder="1"/>
    <xf numFmtId="3" fontId="6" fillId="0" borderId="14" xfId="1" applyNumberFormat="1" applyFont="1" applyFill="1" applyBorder="1"/>
    <xf numFmtId="165" fontId="6" fillId="0" borderId="14" xfId="1" applyNumberFormat="1" applyFont="1" applyFill="1" applyBorder="1"/>
    <xf numFmtId="165" fontId="15" fillId="0" borderId="14" xfId="1" applyNumberFormat="1" applyFont="1" applyFill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164" fontId="6" fillId="0" borderId="15" xfId="1" applyFont="1" applyBorder="1"/>
    <xf numFmtId="3" fontId="6" fillId="0" borderId="21" xfId="1" applyNumberFormat="1" applyFont="1" applyBorder="1"/>
    <xf numFmtId="169" fontId="15" fillId="3" borderId="14" xfId="6" applyNumberFormat="1" applyFont="1" applyFill="1" applyBorder="1"/>
    <xf numFmtId="165" fontId="15" fillId="3" borderId="14" xfId="1" applyNumberFormat="1" applyFont="1" applyFill="1" applyBorder="1"/>
    <xf numFmtId="165" fontId="15" fillId="3" borderId="15" xfId="1" applyNumberFormat="1" applyFont="1" applyFill="1" applyBorder="1"/>
    <xf numFmtId="169" fontId="6" fillId="0" borderId="14" xfId="6" applyNumberFormat="1" applyFont="1" applyFill="1" applyBorder="1"/>
    <xf numFmtId="166" fontId="2" fillId="0" borderId="13" xfId="0" applyNumberFormat="1" applyFont="1" applyBorder="1"/>
    <xf numFmtId="166" fontId="8" fillId="0" borderId="15" xfId="0" applyNumberFormat="1" applyFont="1" applyBorder="1"/>
    <xf numFmtId="166" fontId="10" fillId="3" borderId="15" xfId="0" applyNumberFormat="1" applyFont="1" applyFill="1" applyBorder="1"/>
    <xf numFmtId="1" fontId="9" fillId="2" borderId="18" xfId="0" applyNumberFormat="1" applyFont="1" applyFill="1" applyBorder="1"/>
    <xf numFmtId="166" fontId="8" fillId="0" borderId="21" xfId="0" applyNumberFormat="1" applyFont="1" applyBorder="1"/>
    <xf numFmtId="166" fontId="8" fillId="0" borderId="15" xfId="1" applyNumberFormat="1" applyFont="1" applyBorder="1"/>
    <xf numFmtId="166" fontId="10" fillId="3" borderId="18" xfId="1" applyNumberFormat="1" applyFont="1" applyFill="1" applyBorder="1"/>
    <xf numFmtId="166" fontId="9" fillId="3" borderId="21" xfId="0" applyNumberFormat="1" applyFont="1" applyFill="1" applyBorder="1"/>
    <xf numFmtId="166" fontId="9" fillId="3" borderId="24" xfId="0" applyNumberFormat="1" applyFont="1" applyFill="1" applyBorder="1"/>
    <xf numFmtId="166" fontId="9" fillId="3" borderId="15" xfId="0" applyNumberFormat="1" applyFont="1" applyFill="1" applyBorder="1"/>
    <xf numFmtId="166" fontId="10" fillId="3" borderId="14" xfId="0" applyNumberFormat="1" applyFont="1" applyFill="1" applyBorder="1"/>
    <xf numFmtId="166" fontId="13" fillId="0" borderId="15" xfId="0" applyNumberFormat="1" applyFont="1" applyBorder="1"/>
    <xf numFmtId="166" fontId="13" fillId="0" borderId="14" xfId="0" applyNumberFormat="1" applyFont="1" applyBorder="1"/>
    <xf numFmtId="1" fontId="9" fillId="2" borderId="12" xfId="0" applyNumberFormat="1" applyFont="1" applyFill="1" applyBorder="1"/>
    <xf numFmtId="166" fontId="13" fillId="0" borderId="12" xfId="0" applyNumberFormat="1" applyFont="1" applyBorder="1"/>
    <xf numFmtId="165" fontId="3" fillId="0" borderId="13" xfId="1" applyNumberFormat="1" applyFont="1" applyBorder="1"/>
    <xf numFmtId="165" fontId="6" fillId="0" borderId="15" xfId="1" applyNumberFormat="1" applyFont="1" applyBorder="1"/>
    <xf numFmtId="3" fontId="6" fillId="0" borderId="15" xfId="1" applyNumberFormat="1" applyFont="1" applyBorder="1"/>
    <xf numFmtId="169" fontId="6" fillId="0" borderId="14" xfId="2" applyNumberFormat="1" applyFont="1" applyFill="1" applyBorder="1"/>
    <xf numFmtId="165" fontId="8" fillId="0" borderId="27" xfId="1" applyNumberFormat="1" applyFont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15">
    <cellStyle name="Millares" xfId="1" builtinId="3"/>
    <cellStyle name="Millares 2" xfId="3"/>
    <cellStyle name="Millares 3" xfId="4"/>
    <cellStyle name="Millares 4" xfId="5"/>
    <cellStyle name="Millares 5" xfId="12"/>
    <cellStyle name="Moneda" xfId="2" builtinId="4"/>
    <cellStyle name="Moneda_Libro2" xfId="6"/>
    <cellStyle name="Normal" xfId="0" builtinId="0"/>
    <cellStyle name="Normal 2" xfId="7"/>
    <cellStyle name="Normal 2 2" xfId="13"/>
    <cellStyle name="Normal 3" xfId="8"/>
    <cellStyle name="Normal 4" xfId="9"/>
    <cellStyle name="Normal 5" xfId="10"/>
    <cellStyle name="Normal 6" xfId="11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2"/>
  <sheetViews>
    <sheetView tabSelected="1" zoomScale="120" zoomScaleNormal="12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6" sqref="H6:H79"/>
    </sheetView>
  </sheetViews>
  <sheetFormatPr baseColWidth="10" defaultRowHeight="12.75"/>
  <cols>
    <col min="1" max="1" width="1.7109375" style="1" customWidth="1"/>
    <col min="2" max="2" width="1.85546875" style="1" customWidth="1"/>
    <col min="3" max="3" width="2" style="1" customWidth="1"/>
    <col min="4" max="4" width="27.42578125" style="1" customWidth="1"/>
    <col min="5" max="5" width="14.42578125" style="1" bestFit="1" customWidth="1"/>
    <col min="6" max="6" width="4.7109375" style="1" customWidth="1"/>
    <col min="7" max="7" width="15.5703125" style="1" bestFit="1" customWidth="1"/>
    <col min="8" max="8" width="4.7109375" style="110" bestFit="1" customWidth="1"/>
    <col min="9" max="9" width="10.140625" style="1" customWidth="1"/>
    <col min="10" max="10" width="14.85546875" style="1" bestFit="1" customWidth="1"/>
    <col min="11" max="11" width="13.42578125" style="1" bestFit="1" customWidth="1"/>
    <col min="12" max="12" width="12.85546875" style="1" bestFit="1" customWidth="1"/>
    <col min="13" max="16384" width="11.42578125" style="1"/>
  </cols>
  <sheetData>
    <row r="1" spans="1:8" ht="21" customHeight="1">
      <c r="A1" s="162" t="s">
        <v>0</v>
      </c>
      <c r="B1" s="163"/>
      <c r="C1" s="163"/>
      <c r="D1" s="163"/>
      <c r="E1" s="163"/>
      <c r="F1" s="163"/>
      <c r="G1" s="163"/>
      <c r="H1" s="164"/>
    </row>
    <row r="2" spans="1:8">
      <c r="A2" s="165" t="s">
        <v>1</v>
      </c>
      <c r="B2" s="166"/>
      <c r="C2" s="166"/>
      <c r="D2" s="166"/>
      <c r="E2" s="166"/>
      <c r="F2" s="166"/>
      <c r="G2" s="166"/>
      <c r="H2" s="167"/>
    </row>
    <row r="3" spans="1:8" ht="13.5" thickBot="1">
      <c r="A3" s="168" t="s">
        <v>2</v>
      </c>
      <c r="B3" s="169"/>
      <c r="C3" s="169"/>
      <c r="D3" s="169"/>
      <c r="E3" s="169"/>
      <c r="F3" s="169"/>
      <c r="G3" s="169"/>
      <c r="H3" s="170"/>
    </row>
    <row r="4" spans="1:8" ht="13.5" thickBot="1">
      <c r="A4" s="171" t="s">
        <v>3</v>
      </c>
      <c r="B4" s="172"/>
      <c r="C4" s="172"/>
      <c r="D4" s="173"/>
      <c r="E4" s="2" t="s">
        <v>5</v>
      </c>
      <c r="F4" s="3" t="s">
        <v>4</v>
      </c>
      <c r="G4" s="2" t="s">
        <v>6</v>
      </c>
      <c r="H4" s="4" t="s">
        <v>4</v>
      </c>
    </row>
    <row r="5" spans="1:8">
      <c r="A5" s="174" t="s">
        <v>7</v>
      </c>
      <c r="B5" s="175"/>
      <c r="C5" s="175"/>
      <c r="D5" s="176"/>
      <c r="E5" s="5"/>
      <c r="F5" s="6"/>
      <c r="G5" s="5"/>
      <c r="H5" s="7"/>
    </row>
    <row r="6" spans="1:8">
      <c r="A6" s="8" t="s">
        <v>8</v>
      </c>
      <c r="B6" s="9"/>
      <c r="C6" s="9"/>
      <c r="D6" s="10"/>
      <c r="E6" s="12">
        <v>0</v>
      </c>
      <c r="F6" s="11">
        <v>0</v>
      </c>
      <c r="G6" s="14">
        <v>586995786</v>
      </c>
      <c r="H6" s="15">
        <f>SUM(G6/G26)*100</f>
        <v>34.491646549034947</v>
      </c>
    </row>
    <row r="7" spans="1:8">
      <c r="A7" s="8" t="s">
        <v>9</v>
      </c>
      <c r="B7" s="9"/>
      <c r="C7" s="9"/>
      <c r="D7" s="10"/>
      <c r="E7" s="16">
        <v>52243640</v>
      </c>
      <c r="F7" s="11">
        <v>35.230443225862615</v>
      </c>
      <c r="G7" s="13">
        <v>373360990</v>
      </c>
      <c r="H7" s="15">
        <f>SUM(G7/G26)*100</f>
        <v>21.93854812831275</v>
      </c>
    </row>
    <row r="8" spans="1:8">
      <c r="A8" s="8" t="s">
        <v>10</v>
      </c>
      <c r="B8" s="9"/>
      <c r="C8" s="9"/>
      <c r="D8" s="10"/>
      <c r="E8" s="17">
        <v>0</v>
      </c>
      <c r="F8" s="18">
        <v>0</v>
      </c>
      <c r="G8" s="19">
        <v>0</v>
      </c>
      <c r="H8" s="20">
        <f>SUM(G8/G26)*100</f>
        <v>0</v>
      </c>
    </row>
    <row r="9" spans="1:8">
      <c r="A9" s="8"/>
      <c r="B9" s="21" t="s">
        <v>11</v>
      </c>
      <c r="C9" s="9"/>
      <c r="D9" s="10"/>
      <c r="E9" s="22">
        <v>52243640</v>
      </c>
      <c r="F9" s="23">
        <v>35.230443225862615</v>
      </c>
      <c r="G9" s="24">
        <v>960356776</v>
      </c>
      <c r="H9" s="25">
        <f>SUM(G9/G26)*100</f>
        <v>56.430194677347686</v>
      </c>
    </row>
    <row r="10" spans="1:8">
      <c r="A10" s="8" t="s">
        <v>12</v>
      </c>
      <c r="B10" s="9"/>
      <c r="C10" s="9"/>
      <c r="D10" s="10"/>
      <c r="E10" s="16">
        <v>5525962.8499999996</v>
      </c>
      <c r="F10" s="11">
        <v>3.7264271872164905</v>
      </c>
      <c r="G10" s="13">
        <v>37194843.369999997</v>
      </c>
      <c r="H10" s="15">
        <f>SUM(G10/G26)*100</f>
        <v>2.185554686358099</v>
      </c>
    </row>
    <row r="11" spans="1:8">
      <c r="A11" s="8" t="s">
        <v>13</v>
      </c>
      <c r="B11" s="9"/>
      <c r="C11" s="9"/>
      <c r="D11" s="10"/>
      <c r="E11" s="16">
        <v>1318837.52</v>
      </c>
      <c r="F11" s="11">
        <v>0.88935668288996417</v>
      </c>
      <c r="G11" s="13">
        <v>9494574.1199999992</v>
      </c>
      <c r="H11" s="15">
        <f>SUM(G11/G26)*100</f>
        <v>0.55789752242046664</v>
      </c>
    </row>
    <row r="12" spans="1:8">
      <c r="A12" s="8" t="s">
        <v>14</v>
      </c>
      <c r="B12" s="9"/>
      <c r="C12" s="9"/>
      <c r="D12" s="10"/>
      <c r="E12" s="16">
        <v>6062382.0700000003</v>
      </c>
      <c r="F12" s="11">
        <v>4.0881609193123305</v>
      </c>
      <c r="G12" s="13">
        <v>37012860.219999999</v>
      </c>
      <c r="H12" s="15">
        <f>SUM(G12/G26)*100</f>
        <v>2.1748614264789214</v>
      </c>
    </row>
    <row r="13" spans="1:8">
      <c r="A13" s="8" t="s">
        <v>15</v>
      </c>
      <c r="B13" s="9"/>
      <c r="C13" s="9"/>
      <c r="D13" s="10"/>
      <c r="E13" s="17">
        <v>2353267.09</v>
      </c>
      <c r="F13" s="18">
        <v>1.5869231663325127</v>
      </c>
      <c r="G13" s="19">
        <v>18120753.189999998</v>
      </c>
      <c r="H13" s="20">
        <f>SUM(G13/G26)*100</f>
        <v>1.0647684858026858</v>
      </c>
    </row>
    <row r="14" spans="1:8">
      <c r="A14" s="8"/>
      <c r="B14" s="21" t="s">
        <v>16</v>
      </c>
      <c r="C14" s="9"/>
      <c r="D14" s="10"/>
      <c r="E14" s="22">
        <v>15260449.529999999</v>
      </c>
      <c r="F14" s="23">
        <v>10.290867955751299</v>
      </c>
      <c r="G14" s="24">
        <v>101823029.89999999</v>
      </c>
      <c r="H14" s="25">
        <f>SUM(G14/G26)*100</f>
        <v>5.9830820623005572</v>
      </c>
    </row>
    <row r="15" spans="1:8">
      <c r="A15" s="8" t="s">
        <v>17</v>
      </c>
      <c r="B15" s="9"/>
      <c r="C15" s="9"/>
      <c r="D15" s="10"/>
      <c r="E15" s="16">
        <v>5708082.9900000002</v>
      </c>
      <c r="F15" s="11">
        <v>3.8492397104739853</v>
      </c>
      <c r="G15" s="16">
        <v>94826386.890000001</v>
      </c>
      <c r="H15" s="15">
        <f>SUM(G15/G26)*100</f>
        <v>5.5719620108685435</v>
      </c>
    </row>
    <row r="16" spans="1:8">
      <c r="A16" s="8" t="s">
        <v>18</v>
      </c>
      <c r="B16" s="9"/>
      <c r="C16" s="9"/>
      <c r="D16" s="10"/>
      <c r="E16" s="16">
        <v>2775293.66</v>
      </c>
      <c r="F16" s="11">
        <v>1.8715163362224851</v>
      </c>
      <c r="G16" s="13">
        <v>221542383.93000001</v>
      </c>
      <c r="H16" s="15">
        <f>SUM(G16/G26)*100</f>
        <v>13.017745245183344</v>
      </c>
    </row>
    <row r="17" spans="1:11">
      <c r="A17" s="8" t="s">
        <v>19</v>
      </c>
      <c r="B17" s="9"/>
      <c r="C17" s="9"/>
      <c r="D17" s="10"/>
      <c r="E17" s="16">
        <v>6512049.4100000001</v>
      </c>
      <c r="F17" s="11">
        <v>4.3913936131367786</v>
      </c>
      <c r="G17" s="13">
        <v>88087441.769999996</v>
      </c>
      <c r="H17" s="15">
        <f>SUM(G17/G26)*100</f>
        <v>5.1759841883081883</v>
      </c>
    </row>
    <row r="18" spans="1:11">
      <c r="A18" s="8" t="s">
        <v>20</v>
      </c>
      <c r="B18" s="9"/>
      <c r="C18" s="9"/>
      <c r="D18" s="26"/>
      <c r="E18" s="16">
        <v>1321175</v>
      </c>
      <c r="F18" s="11">
        <v>0.89093296004889855</v>
      </c>
      <c r="G18" s="13">
        <v>6830300</v>
      </c>
      <c r="H18" s="15">
        <f>SUM(G18/G26)*100</f>
        <v>0.40134580016196808</v>
      </c>
    </row>
    <row r="19" spans="1:11">
      <c r="A19" s="8" t="s">
        <v>21</v>
      </c>
      <c r="B19" s="9"/>
      <c r="C19" s="9"/>
      <c r="D19" s="10"/>
      <c r="E19" s="16">
        <v>329571.71000000002</v>
      </c>
      <c r="F19" s="11">
        <v>0.22224633310399997</v>
      </c>
      <c r="G19" s="13">
        <v>4318858.1400000006</v>
      </c>
      <c r="H19" s="15">
        <f>SUM(G19/G26)*100</f>
        <v>0.25377444270154009</v>
      </c>
    </row>
    <row r="20" spans="1:11">
      <c r="A20" s="8" t="s">
        <v>22</v>
      </c>
      <c r="B20" s="9"/>
      <c r="C20" s="9"/>
      <c r="D20" s="27"/>
      <c r="E20" s="16">
        <v>1028866.53</v>
      </c>
      <c r="F20" s="27">
        <v>0</v>
      </c>
      <c r="G20" s="13">
        <v>28002199.18</v>
      </c>
      <c r="H20" s="15">
        <f>SUM(G20/G26)*100</f>
        <v>1.6453984504621915</v>
      </c>
    </row>
    <row r="21" spans="1:11">
      <c r="A21" s="8" t="s">
        <v>23</v>
      </c>
      <c r="B21" s="9"/>
      <c r="C21" s="9"/>
      <c r="D21" s="10"/>
      <c r="E21" s="16">
        <v>916934.01</v>
      </c>
      <c r="F21" s="11">
        <v>0.61833347716903997</v>
      </c>
      <c r="G21" s="13">
        <v>5959276.0199999996</v>
      </c>
      <c r="H21" s="15">
        <f>SUM(G21/G26)*100</f>
        <v>0.35016476620835518</v>
      </c>
    </row>
    <row r="22" spans="1:11">
      <c r="A22" s="8" t="s">
        <v>24</v>
      </c>
      <c r="B22" s="9"/>
      <c r="C22" s="9"/>
      <c r="D22" s="10"/>
      <c r="E22" s="16">
        <v>488998.04</v>
      </c>
      <c r="F22" s="11">
        <v>0.32975530965641164</v>
      </c>
      <c r="G22" s="13">
        <v>6663384.3900000006</v>
      </c>
      <c r="H22" s="15">
        <f>SUM(G22/G26)*100</f>
        <v>0.39153790313621917</v>
      </c>
    </row>
    <row r="23" spans="1:11">
      <c r="A23" s="8" t="s">
        <v>25</v>
      </c>
      <c r="B23" s="9"/>
      <c r="C23" s="9"/>
      <c r="D23" s="10"/>
      <c r="E23" s="17">
        <v>61706118.18</v>
      </c>
      <c r="F23" s="18">
        <v>41.611455350906994</v>
      </c>
      <c r="G23" s="19">
        <v>183439091.69999999</v>
      </c>
      <c r="H23" s="20">
        <f>SUM(G23/G26)*100</f>
        <v>10.778810453321396</v>
      </c>
    </row>
    <row r="24" spans="1:11">
      <c r="A24" s="8"/>
      <c r="B24" s="21" t="s">
        <v>26</v>
      </c>
      <c r="C24" s="9"/>
      <c r="D24" s="10"/>
      <c r="E24" s="22">
        <v>80787089.530000001</v>
      </c>
      <c r="F24" s="23">
        <v>54.478688144037143</v>
      </c>
      <c r="G24" s="24">
        <v>639669322.01999998</v>
      </c>
      <c r="H24" s="25">
        <f>SUM(G24/G26)*100</f>
        <v>37.586723260351746</v>
      </c>
    </row>
    <row r="25" spans="1:11">
      <c r="A25" s="8"/>
      <c r="B25" s="21"/>
      <c r="C25" s="9"/>
      <c r="D25" s="10"/>
      <c r="E25" s="28"/>
      <c r="F25" s="29"/>
      <c r="G25" s="28"/>
      <c r="H25" s="31"/>
    </row>
    <row r="26" spans="1:11" ht="13.5" thickBot="1">
      <c r="A26" s="8"/>
      <c r="B26" s="9"/>
      <c r="C26" s="21" t="s">
        <v>27</v>
      </c>
      <c r="D26" s="10"/>
      <c r="E26" s="32">
        <v>148291180.06</v>
      </c>
      <c r="F26" s="33">
        <v>100</v>
      </c>
      <c r="G26" s="32">
        <v>1701849127.9200001</v>
      </c>
      <c r="H26" s="34">
        <f>SUM(G26/G26)*100</f>
        <v>100</v>
      </c>
    </row>
    <row r="27" spans="1:11" ht="6.75" customHeight="1" thickTop="1">
      <c r="A27" s="8"/>
      <c r="B27" s="9"/>
      <c r="C27" s="9"/>
      <c r="D27" s="10"/>
      <c r="E27" s="13"/>
      <c r="F27" s="11"/>
      <c r="G27" s="13"/>
      <c r="H27" s="15"/>
    </row>
    <row r="28" spans="1:11" ht="13.15" customHeight="1">
      <c r="A28" s="8"/>
      <c r="B28" s="9"/>
      <c r="C28" s="9" t="s">
        <v>28</v>
      </c>
      <c r="D28" s="10"/>
      <c r="E28" s="17">
        <v>2447218.9500000002</v>
      </c>
      <c r="F28" s="11">
        <v>1.6502795034808088E-2</v>
      </c>
      <c r="G28" s="19">
        <v>67416099.100000009</v>
      </c>
      <c r="H28" s="15">
        <f>SUM(G28/G26)</f>
        <v>3.9613440459552347E-2</v>
      </c>
      <c r="J28" s="36"/>
      <c r="K28" s="36"/>
    </row>
    <row r="29" spans="1:11" ht="4.5" customHeight="1">
      <c r="A29" s="8"/>
      <c r="B29" s="9"/>
      <c r="C29" s="9"/>
      <c r="D29" s="10"/>
      <c r="E29" s="13"/>
      <c r="F29" s="11"/>
      <c r="G29" s="13"/>
      <c r="H29" s="15"/>
      <c r="J29" s="36"/>
      <c r="K29" s="36"/>
    </row>
    <row r="30" spans="1:11" ht="13.15" customHeight="1" thickBot="1">
      <c r="A30" s="8"/>
      <c r="B30" s="9"/>
      <c r="C30" s="21" t="s">
        <v>29</v>
      </c>
      <c r="D30" s="10"/>
      <c r="E30" s="32">
        <v>145843961.11000001</v>
      </c>
      <c r="F30" s="33">
        <v>100</v>
      </c>
      <c r="G30" s="32">
        <v>1634433028.8200002</v>
      </c>
      <c r="H30" s="34">
        <f>SUM(G30/G30)*100</f>
        <v>100</v>
      </c>
      <c r="J30" s="36"/>
      <c r="K30" s="36"/>
    </row>
    <row r="31" spans="1:11" ht="13.15" customHeight="1" thickTop="1">
      <c r="A31" s="8"/>
      <c r="B31" s="9"/>
      <c r="C31" s="9"/>
      <c r="D31" s="10"/>
      <c r="E31" s="13"/>
      <c r="F31" s="11"/>
      <c r="G31" s="13"/>
      <c r="H31" s="15"/>
      <c r="J31" s="36"/>
      <c r="K31" s="36"/>
    </row>
    <row r="32" spans="1:11">
      <c r="A32" s="177" t="s">
        <v>30</v>
      </c>
      <c r="B32" s="178"/>
      <c r="C32" s="178"/>
      <c r="D32" s="179"/>
      <c r="E32" s="13"/>
      <c r="F32" s="11"/>
      <c r="G32" s="13"/>
      <c r="H32" s="15"/>
      <c r="J32" s="36"/>
      <c r="K32" s="36"/>
    </row>
    <row r="33" spans="1:11">
      <c r="A33" s="37"/>
      <c r="B33" s="38"/>
      <c r="C33" s="39" t="s">
        <v>31</v>
      </c>
      <c r="D33" s="40"/>
      <c r="E33" s="41"/>
      <c r="F33" s="6"/>
      <c r="G33" s="43"/>
      <c r="H33" s="7"/>
      <c r="J33" s="36"/>
      <c r="K33" s="36"/>
    </row>
    <row r="34" spans="1:11">
      <c r="A34" s="8" t="s">
        <v>32</v>
      </c>
      <c r="B34" s="9"/>
      <c r="C34" s="9"/>
      <c r="D34" s="10"/>
      <c r="E34" s="44">
        <v>87107556.159999996</v>
      </c>
      <c r="F34" s="11">
        <v>41.59471370863524</v>
      </c>
      <c r="G34" s="44">
        <v>872851676.93999994</v>
      </c>
      <c r="H34" s="15">
        <f>SUM(G34/G78)*100</f>
        <v>57.169899957321405</v>
      </c>
      <c r="J34" s="45"/>
      <c r="K34" s="36"/>
    </row>
    <row r="35" spans="1:11">
      <c r="A35" s="8" t="s">
        <v>33</v>
      </c>
      <c r="B35" s="9"/>
      <c r="C35" s="9"/>
      <c r="D35" s="10"/>
      <c r="E35" s="16">
        <v>21345310.629999999</v>
      </c>
      <c r="F35" s="11">
        <v>10.192595497064838</v>
      </c>
      <c r="G35" s="13">
        <v>148135304.09</v>
      </c>
      <c r="H35" s="15">
        <f>SUM(G35/G78)*100</f>
        <v>9.7025425266552325</v>
      </c>
      <c r="J35" s="45"/>
      <c r="K35" s="45"/>
    </row>
    <row r="36" spans="1:11">
      <c r="A36" s="8" t="s">
        <v>34</v>
      </c>
      <c r="B36" s="9"/>
      <c r="C36" s="9"/>
      <c r="D36" s="10"/>
      <c r="E36" s="16">
        <v>6481377.71</v>
      </c>
      <c r="F36" s="11">
        <v>3.0949215219606487</v>
      </c>
      <c r="G36" s="13">
        <v>75529049.739999995</v>
      </c>
      <c r="H36" s="15">
        <f>SUM(G36/G78)*100</f>
        <v>4.9469896565303522</v>
      </c>
      <c r="J36" s="45"/>
      <c r="K36" s="36"/>
    </row>
    <row r="37" spans="1:11">
      <c r="A37" s="8" t="s">
        <v>35</v>
      </c>
      <c r="B37" s="9"/>
      <c r="C37" s="9"/>
      <c r="D37" s="10"/>
      <c r="E37" s="16">
        <v>4619545.74</v>
      </c>
      <c r="F37" s="11">
        <v>2.205878467836992</v>
      </c>
      <c r="G37" s="13">
        <v>38138077.710000001</v>
      </c>
      <c r="H37" s="15">
        <f>SUM(G37/G78)*100</f>
        <v>2.4979617326153427</v>
      </c>
      <c r="J37" s="45"/>
      <c r="K37" s="36"/>
    </row>
    <row r="38" spans="1:11">
      <c r="A38" s="8" t="s">
        <v>36</v>
      </c>
      <c r="B38" s="9"/>
      <c r="C38" s="9"/>
      <c r="D38" s="10"/>
      <c r="E38" s="17">
        <v>5614239.5700000003</v>
      </c>
      <c r="F38" s="46">
        <v>2.6808545423648975</v>
      </c>
      <c r="G38" s="19">
        <v>35952306.350000001</v>
      </c>
      <c r="H38" s="47">
        <f>SUM(G38/G78)*100</f>
        <v>2.3547984286060539</v>
      </c>
      <c r="J38" s="45"/>
      <c r="K38" s="36"/>
    </row>
    <row r="39" spans="1:11" ht="13.5" thickBot="1">
      <c r="A39" s="8"/>
      <c r="B39" s="21" t="s">
        <v>37</v>
      </c>
      <c r="C39" s="9"/>
      <c r="D39" s="10"/>
      <c r="E39" s="48">
        <v>125168030.80999997</v>
      </c>
      <c r="F39" s="49">
        <v>59.768963737862613</v>
      </c>
      <c r="G39" s="50">
        <v>1170606414.8299999</v>
      </c>
      <c r="H39" s="51">
        <f t="shared" ref="H39" si="0">SUM(H34:H38)</f>
        <v>76.672192301728387</v>
      </c>
      <c r="J39" s="45"/>
      <c r="K39" s="36"/>
    </row>
    <row r="40" spans="1:11" ht="13.5" thickTop="1">
      <c r="A40" s="8" t="s">
        <v>38</v>
      </c>
      <c r="B40" s="9"/>
      <c r="C40" s="9"/>
      <c r="D40" s="10"/>
      <c r="E40" s="44">
        <v>88072.78</v>
      </c>
      <c r="F40" s="11">
        <v>4.2055617573459603E-2</v>
      </c>
      <c r="G40" s="52">
        <v>1466276.93</v>
      </c>
      <c r="H40" s="15">
        <f>SUM(G40/G78)*100</f>
        <v>9.6037972558756554E-2</v>
      </c>
      <c r="J40" s="45"/>
      <c r="K40" s="36"/>
    </row>
    <row r="41" spans="1:11">
      <c r="A41" s="8" t="s">
        <v>39</v>
      </c>
      <c r="B41" s="9"/>
      <c r="C41" s="9"/>
      <c r="D41" s="10"/>
      <c r="E41" s="16">
        <v>28972.19</v>
      </c>
      <c r="F41" s="11">
        <v>1.3834505313737236E-2</v>
      </c>
      <c r="G41" s="13">
        <v>840160.39</v>
      </c>
      <c r="H41" s="15">
        <f>SUM(G41/G78)*100</f>
        <v>5.5028691258051918E-2</v>
      </c>
      <c r="J41" s="45"/>
      <c r="K41" s="36"/>
    </row>
    <row r="42" spans="1:11">
      <c r="A42" s="8" t="s">
        <v>40</v>
      </c>
      <c r="B42" s="9"/>
      <c r="C42" s="9"/>
      <c r="D42" s="10"/>
      <c r="E42" s="16">
        <v>399831.78</v>
      </c>
      <c r="F42" s="11">
        <v>0.19092360242739739</v>
      </c>
      <c r="G42" s="13">
        <v>3799886.04</v>
      </c>
      <c r="H42" s="15">
        <f>SUM(G42/G78)*100</f>
        <v>0.24888432994435924</v>
      </c>
      <c r="J42" s="45"/>
      <c r="K42" s="36"/>
    </row>
    <row r="43" spans="1:11">
      <c r="A43" s="8" t="s">
        <v>41</v>
      </c>
      <c r="B43" s="9"/>
      <c r="C43" s="9"/>
      <c r="D43" s="10"/>
      <c r="E43" s="16">
        <v>13657.74</v>
      </c>
      <c r="F43" s="11">
        <v>6.521705007582845E-3</v>
      </c>
      <c r="G43" s="13">
        <v>451805.51999999996</v>
      </c>
      <c r="H43" s="15">
        <f>SUM(G43/G78)*100</f>
        <v>2.9592285907174939E-2</v>
      </c>
      <c r="J43" s="45"/>
      <c r="K43" s="36"/>
    </row>
    <row r="44" spans="1:11">
      <c r="A44" s="8" t="s">
        <v>42</v>
      </c>
      <c r="B44" s="9"/>
      <c r="C44" s="9"/>
      <c r="D44" s="10"/>
      <c r="E44" s="16">
        <v>90466.38</v>
      </c>
      <c r="F44" s="11">
        <v>4.319858508537229E-2</v>
      </c>
      <c r="G44" s="13">
        <v>667867.27</v>
      </c>
      <c r="H44" s="15">
        <f>SUM(G44/G78)*100</f>
        <v>4.3743863956961844E-2</v>
      </c>
      <c r="J44" s="45"/>
      <c r="K44" s="36"/>
    </row>
    <row r="45" spans="1:11">
      <c r="A45" s="8" t="s">
        <v>43</v>
      </c>
      <c r="B45" s="9"/>
      <c r="C45" s="9"/>
      <c r="D45" s="10"/>
      <c r="E45" s="16">
        <v>0</v>
      </c>
      <c r="F45" s="11">
        <v>0</v>
      </c>
      <c r="G45" s="13">
        <v>0</v>
      </c>
      <c r="H45" s="15">
        <f>SUM(G45/G78)*100</f>
        <v>0</v>
      </c>
      <c r="J45" s="45"/>
      <c r="K45" s="36"/>
    </row>
    <row r="46" spans="1:11">
      <c r="A46" s="8" t="s">
        <v>44</v>
      </c>
      <c r="B46" s="9"/>
      <c r="C46" s="9"/>
      <c r="D46" s="10"/>
      <c r="E46" s="16">
        <v>54749.96</v>
      </c>
      <c r="F46" s="11">
        <v>2.6143643699247491E-2</v>
      </c>
      <c r="G46" s="13">
        <v>279567.86</v>
      </c>
      <c r="H46" s="15">
        <f>SUM(G46/G78)*100</f>
        <v>1.8311091116321589E-2</v>
      </c>
      <c r="J46" s="45"/>
      <c r="K46" s="36"/>
    </row>
    <row r="47" spans="1:11">
      <c r="A47" s="8" t="s">
        <v>45</v>
      </c>
      <c r="B47" s="9"/>
      <c r="C47" s="9"/>
      <c r="D47" s="10"/>
      <c r="E47" s="17">
        <v>71016.490000000005</v>
      </c>
      <c r="F47" s="18">
        <v>-0.11170362571937803</v>
      </c>
      <c r="G47" s="19">
        <v>209567.08000000002</v>
      </c>
      <c r="H47" s="20">
        <f>SUM(G47/G79)*100</f>
        <v>0.19464711410088006</v>
      </c>
      <c r="J47" s="45"/>
      <c r="K47" s="36"/>
    </row>
    <row r="48" spans="1:11">
      <c r="A48" s="8"/>
      <c r="B48" s="21" t="s">
        <v>46</v>
      </c>
      <c r="C48" s="9"/>
      <c r="D48" s="10"/>
      <c r="E48" s="22">
        <v>746767.32</v>
      </c>
      <c r="F48" s="23">
        <v>0.32267765910679685</v>
      </c>
      <c r="G48" s="24">
        <v>7715131.0899999989</v>
      </c>
      <c r="H48" s="25">
        <f>SUM(H40:H46)</f>
        <v>0.49159823474162606</v>
      </c>
      <c r="I48" s="53"/>
      <c r="J48" s="45"/>
      <c r="K48" s="36"/>
    </row>
    <row r="49" spans="1:11" ht="3.75" customHeight="1">
      <c r="A49" s="8"/>
      <c r="B49" s="21"/>
      <c r="C49" s="9"/>
      <c r="D49" s="10"/>
      <c r="E49" s="54"/>
      <c r="F49" s="29"/>
      <c r="G49" s="28"/>
      <c r="H49" s="31"/>
      <c r="J49" s="45"/>
      <c r="K49" s="36"/>
    </row>
    <row r="50" spans="1:11">
      <c r="A50" s="8"/>
      <c r="B50" s="9"/>
      <c r="C50" s="21" t="s">
        <v>47</v>
      </c>
      <c r="D50" s="10"/>
      <c r="E50" s="22">
        <v>125914798.12999997</v>
      </c>
      <c r="F50" s="23">
        <v>60.125552946036734</v>
      </c>
      <c r="G50" s="24">
        <v>1178321545.9199998</v>
      </c>
      <c r="H50" s="25">
        <f>SUM(G50/G78)*100</f>
        <v>77.177516727659722</v>
      </c>
      <c r="J50" s="45"/>
      <c r="K50" s="36"/>
    </row>
    <row r="51" spans="1:11">
      <c r="A51" s="8" t="s">
        <v>48</v>
      </c>
      <c r="B51" s="9"/>
      <c r="C51" s="9"/>
      <c r="D51" s="10"/>
      <c r="E51" s="16">
        <v>0</v>
      </c>
      <c r="F51" s="11">
        <v>0</v>
      </c>
      <c r="G51" s="13">
        <v>34800</v>
      </c>
      <c r="H51" s="15">
        <f>SUM(G51/G78)*100</f>
        <v>2.2793248510325592E-3</v>
      </c>
      <c r="J51" s="45"/>
      <c r="K51" s="36"/>
    </row>
    <row r="52" spans="1:11">
      <c r="A52" s="8" t="s">
        <v>49</v>
      </c>
      <c r="B52" s="9"/>
      <c r="C52" s="9"/>
      <c r="D52" s="10"/>
      <c r="E52" s="16">
        <v>52900.54</v>
      </c>
      <c r="F52" s="11">
        <v>2.5260527482719435E-2</v>
      </c>
      <c r="G52" s="13">
        <v>159657.95000000001</v>
      </c>
      <c r="H52" s="15">
        <f>SUM(G53/G78)*100</f>
        <v>9.2276193884484012</v>
      </c>
      <c r="J52" s="45"/>
      <c r="K52" s="36"/>
    </row>
    <row r="53" spans="1:11">
      <c r="A53" s="8" t="s">
        <v>50</v>
      </c>
      <c r="B53" s="9"/>
      <c r="C53" s="9"/>
      <c r="D53" s="10"/>
      <c r="E53" s="16">
        <v>55557830.100000001</v>
      </c>
      <c r="F53" s="11">
        <v>26.529409607563686</v>
      </c>
      <c r="G53" s="13">
        <v>140884330.09999999</v>
      </c>
      <c r="H53" s="15">
        <f>SUM(G54/G79)*100</f>
        <v>68.75235768173944</v>
      </c>
      <c r="J53" s="45"/>
      <c r="K53" s="36"/>
    </row>
    <row r="54" spans="1:11">
      <c r="A54" s="8" t="s">
        <v>51</v>
      </c>
      <c r="B54" s="9"/>
      <c r="C54" s="9"/>
      <c r="D54" s="10"/>
      <c r="E54" s="16">
        <v>5727305.0500000007</v>
      </c>
      <c r="F54" s="11">
        <v>2.734844419687263</v>
      </c>
      <c r="G54" s="13">
        <v>74022319.359999999</v>
      </c>
      <c r="H54" s="15">
        <f>SUM(G54/G78)*100</f>
        <v>4.848302070353923</v>
      </c>
      <c r="J54" s="45"/>
      <c r="K54" s="36"/>
    </row>
    <row r="55" spans="1:11">
      <c r="A55" s="8" t="s">
        <v>52</v>
      </c>
      <c r="B55" s="9"/>
      <c r="C55" s="9"/>
      <c r="D55" s="10"/>
      <c r="E55" s="16">
        <v>12443.99</v>
      </c>
      <c r="F55" s="11">
        <v>5.942127460129629E-3</v>
      </c>
      <c r="G55" s="13">
        <v>70680.400000000009</v>
      </c>
      <c r="H55" s="15">
        <f>SUM(G55/G78)*100</f>
        <v>4.6294135689920034E-3</v>
      </c>
      <c r="J55" s="45"/>
      <c r="K55" s="55"/>
    </row>
    <row r="56" spans="1:11">
      <c r="A56" s="8" t="s">
        <v>53</v>
      </c>
      <c r="B56" s="9"/>
      <c r="C56" s="9"/>
      <c r="D56" s="10"/>
      <c r="E56" s="16">
        <v>839226.48</v>
      </c>
      <c r="F56" s="11">
        <v>0.40073888777441391</v>
      </c>
      <c r="G56" s="13">
        <v>4818611.18</v>
      </c>
      <c r="H56" s="15">
        <f>SUM(G56/G78)*100</f>
        <v>0.31560862672521045</v>
      </c>
      <c r="J56" s="45"/>
      <c r="K56" s="55"/>
    </row>
    <row r="57" spans="1:11">
      <c r="A57" s="8" t="s">
        <v>54</v>
      </c>
      <c r="B57" s="9"/>
      <c r="C57" s="9"/>
      <c r="D57" s="10"/>
      <c r="E57" s="16">
        <v>2466088.2200000002</v>
      </c>
      <c r="F57" s="11">
        <v>1.1775813490017428</v>
      </c>
      <c r="G57" s="13">
        <v>11332851.700000001</v>
      </c>
      <c r="H57" s="15">
        <f>SUM(G57/G78)*100</f>
        <v>0.74227731358840776</v>
      </c>
      <c r="J57" s="45"/>
      <c r="K57" s="55"/>
    </row>
    <row r="58" spans="1:11">
      <c r="A58" s="8" t="s">
        <v>55</v>
      </c>
      <c r="B58" s="9"/>
      <c r="C58" s="9"/>
      <c r="D58" s="10"/>
      <c r="E58" s="16">
        <v>3026422</v>
      </c>
      <c r="F58" s="11">
        <v>1.4451462330121152</v>
      </c>
      <c r="G58" s="13">
        <v>4718930.9800000004</v>
      </c>
      <c r="H58" s="15">
        <f>SUM(G58/G78)*100</f>
        <v>0.30907978887992615</v>
      </c>
      <c r="J58" s="45"/>
      <c r="K58" s="55"/>
    </row>
    <row r="59" spans="1:11">
      <c r="A59" s="8" t="s">
        <v>56</v>
      </c>
      <c r="B59" s="9"/>
      <c r="C59" s="9"/>
      <c r="D59" s="10"/>
      <c r="E59" s="16">
        <v>863787.23</v>
      </c>
      <c r="F59" s="11">
        <v>0.41246688715535029</v>
      </c>
      <c r="G59" s="13">
        <v>10340792.890000001</v>
      </c>
      <c r="H59" s="15">
        <f>SUM(G59/G78)*100</f>
        <v>0.6772996038378678</v>
      </c>
      <c r="J59" s="45"/>
      <c r="K59" s="55"/>
    </row>
    <row r="60" spans="1:11">
      <c r="A60" s="8" t="s">
        <v>57</v>
      </c>
      <c r="B60" s="9"/>
      <c r="C60" s="9"/>
      <c r="D60" s="10"/>
      <c r="E60" s="16">
        <v>54311.199999999997</v>
      </c>
      <c r="F60" s="11"/>
      <c r="G60" s="13">
        <v>1527137.4</v>
      </c>
      <c r="H60" s="15"/>
      <c r="J60" s="45"/>
      <c r="K60" s="55"/>
    </row>
    <row r="61" spans="1:11">
      <c r="A61" s="8" t="s">
        <v>58</v>
      </c>
      <c r="B61" s="9"/>
      <c r="C61" s="9"/>
      <c r="D61" s="10"/>
      <c r="E61" s="17">
        <v>0</v>
      </c>
      <c r="F61" s="11">
        <v>0</v>
      </c>
      <c r="G61" s="13">
        <v>0</v>
      </c>
      <c r="H61" s="15">
        <f>SUM(G61/G78)*100</f>
        <v>0</v>
      </c>
      <c r="J61" s="45"/>
      <c r="K61" s="36"/>
    </row>
    <row r="62" spans="1:11">
      <c r="A62" s="56"/>
      <c r="B62" s="21" t="s">
        <v>59</v>
      </c>
      <c r="C62" s="21"/>
      <c r="D62" s="57"/>
      <c r="E62" s="58">
        <v>68600313.810000002</v>
      </c>
      <c r="F62" s="59">
        <v>32.731390039137423</v>
      </c>
      <c r="G62" s="60">
        <v>247910110.95999995</v>
      </c>
      <c r="H62" s="61">
        <f t="shared" ref="H62" si="1">SUM(H51:H61)</f>
        <v>84.879453211993194</v>
      </c>
      <c r="J62" s="45"/>
      <c r="K62" s="36"/>
    </row>
    <row r="63" spans="1:11" ht="13.5" thickBot="1">
      <c r="A63" s="56"/>
      <c r="B63" s="21"/>
      <c r="C63" s="21" t="s">
        <v>60</v>
      </c>
      <c r="D63" s="57"/>
      <c r="E63" s="62">
        <v>194515111.93999997</v>
      </c>
      <c r="F63" s="63">
        <v>92.856942985174157</v>
      </c>
      <c r="G63" s="64">
        <v>1426231656.8799999</v>
      </c>
      <c r="H63" s="65">
        <f t="shared" ref="H63" si="2">SUM(H50+H62)</f>
        <v>162.0569699396529</v>
      </c>
      <c r="J63" s="45"/>
      <c r="K63" s="36"/>
    </row>
    <row r="64" spans="1:11">
      <c r="A64" s="66"/>
      <c r="B64" s="67"/>
      <c r="C64" s="67"/>
      <c r="D64" s="67"/>
      <c r="E64" s="68"/>
      <c r="F64" s="69"/>
      <c r="G64" s="71"/>
      <c r="H64" s="72"/>
      <c r="J64" s="45"/>
      <c r="K64" s="36"/>
    </row>
    <row r="65" spans="1:13">
      <c r="A65" s="56"/>
      <c r="B65" s="21"/>
      <c r="C65" s="73" t="s">
        <v>61</v>
      </c>
      <c r="D65" s="21"/>
      <c r="E65" s="74"/>
      <c r="F65" s="75"/>
      <c r="G65" s="77"/>
      <c r="H65" s="78"/>
      <c r="J65" s="45"/>
      <c r="K65" s="36"/>
    </row>
    <row r="66" spans="1:13">
      <c r="A66" s="79" t="s">
        <v>32</v>
      </c>
      <c r="B66" s="80"/>
      <c r="C66" s="38"/>
      <c r="D66" s="80"/>
      <c r="E66" s="81">
        <v>108145</v>
      </c>
      <c r="F66" s="11">
        <v>5.1640299789353639E-2</v>
      </c>
      <c r="G66" s="13">
        <v>1051002.02</v>
      </c>
      <c r="H66" s="15">
        <f>SUM(G66/G78)*100</f>
        <v>6.883836272044308E-2</v>
      </c>
      <c r="J66" s="45"/>
      <c r="K66" s="45"/>
    </row>
    <row r="67" spans="1:13">
      <c r="A67" s="8" t="s">
        <v>33</v>
      </c>
      <c r="B67" s="80"/>
      <c r="C67" s="82"/>
      <c r="D67" s="80"/>
      <c r="E67" s="81">
        <v>4803344.96</v>
      </c>
      <c r="F67" s="11">
        <v>2.2936444008144701</v>
      </c>
      <c r="G67" s="13">
        <v>19648618.57</v>
      </c>
      <c r="H67" s="15">
        <f>SUM(G67/G78)*100</f>
        <v>1.2869420860649663</v>
      </c>
      <c r="J67" s="45"/>
      <c r="K67" s="45"/>
    </row>
    <row r="68" spans="1:13">
      <c r="A68" s="8" t="s">
        <v>34</v>
      </c>
      <c r="B68" s="80"/>
      <c r="C68" s="80"/>
      <c r="D68" s="80"/>
      <c r="E68" s="81">
        <v>1491499.55</v>
      </c>
      <c r="F68" s="11">
        <v>0.71220568586329502</v>
      </c>
      <c r="G68" s="13">
        <v>9202279.4900000002</v>
      </c>
      <c r="H68" s="15">
        <f>SUM(G68/G78)*100</f>
        <v>0.60272943470414442</v>
      </c>
      <c r="J68" s="36"/>
      <c r="K68" s="45"/>
    </row>
    <row r="69" spans="1:13">
      <c r="A69" s="8" t="s">
        <v>35</v>
      </c>
      <c r="B69" s="80"/>
      <c r="C69" s="80"/>
      <c r="D69" s="80"/>
      <c r="E69" s="81">
        <v>76610.66</v>
      </c>
      <c r="F69" s="11">
        <v>3.6582342683066656E-2</v>
      </c>
      <c r="G69" s="13">
        <v>2555952.5100000002</v>
      </c>
      <c r="H69" s="15">
        <f>SUM(G69/G78)*100</f>
        <v>0.1674093699454611</v>
      </c>
      <c r="J69" s="36"/>
      <c r="K69" s="45"/>
    </row>
    <row r="70" spans="1:13">
      <c r="A70" s="8" t="s">
        <v>62</v>
      </c>
      <c r="B70" s="80"/>
      <c r="C70" s="80"/>
      <c r="D70" s="80"/>
      <c r="E70" s="81">
        <v>0</v>
      </c>
      <c r="F70" s="11">
        <v>0</v>
      </c>
      <c r="G70" s="13">
        <v>0</v>
      </c>
      <c r="H70" s="15">
        <f>SUM(G70/G78)*100</f>
        <v>0</v>
      </c>
      <c r="J70" s="36"/>
      <c r="K70" s="45"/>
    </row>
    <row r="71" spans="1:13">
      <c r="A71" s="79" t="s">
        <v>36</v>
      </c>
      <c r="B71" s="80"/>
      <c r="C71" s="80"/>
      <c r="D71" s="80"/>
      <c r="E71" s="81">
        <v>1158129.76</v>
      </c>
      <c r="F71" s="18">
        <v>0.55301833650536025</v>
      </c>
      <c r="G71" s="19">
        <v>5461082.3099999996</v>
      </c>
      <c r="H71" s="20">
        <f>SUM(G71/G78)*100</f>
        <v>0.35768909835394525</v>
      </c>
      <c r="J71" s="36"/>
      <c r="K71" s="45"/>
    </row>
    <row r="72" spans="1:13">
      <c r="A72" s="83"/>
      <c r="B72" s="82" t="s">
        <v>63</v>
      </c>
      <c r="C72" s="82"/>
      <c r="D72" s="82"/>
      <c r="E72" s="58">
        <v>7637730.9299999997</v>
      </c>
      <c r="F72" s="84">
        <v>3.6470910656555455</v>
      </c>
      <c r="G72" s="24">
        <v>37918934.899999999</v>
      </c>
      <c r="H72" s="85">
        <f t="shared" ref="H72" si="3">SUM(H66:H71)</f>
        <v>2.48360835178896</v>
      </c>
      <c r="J72" s="36"/>
      <c r="K72" s="45"/>
    </row>
    <row r="73" spans="1:13">
      <c r="A73" s="79" t="s">
        <v>51</v>
      </c>
      <c r="B73" s="82"/>
      <c r="C73" s="82"/>
      <c r="D73" s="82"/>
      <c r="E73" s="81">
        <v>6062382.0700000003</v>
      </c>
      <c r="F73" s="86">
        <v>2.8948469881400185</v>
      </c>
      <c r="G73" s="87">
        <v>37012860.219999999</v>
      </c>
      <c r="H73" s="88">
        <f>SUM(G73/G78)*100</f>
        <v>2.4242624168747251</v>
      </c>
      <c r="J73" s="36"/>
      <c r="K73" s="45"/>
    </row>
    <row r="74" spans="1:13">
      <c r="A74" s="79" t="s">
        <v>64</v>
      </c>
      <c r="B74" s="80"/>
      <c r="C74" s="82"/>
      <c r="D74" s="80"/>
      <c r="E74" s="81">
        <v>1204550.78</v>
      </c>
      <c r="F74" s="11">
        <v>0.5751848295408919</v>
      </c>
      <c r="G74" s="87">
        <v>25589953.310000002</v>
      </c>
      <c r="H74" s="15">
        <f>SUM(G74/G78)*100</f>
        <v>1.6760866815013189</v>
      </c>
      <c r="J74" s="45"/>
      <c r="K74" s="45"/>
    </row>
    <row r="75" spans="1:13">
      <c r="A75" s="79" t="s">
        <v>65</v>
      </c>
      <c r="B75" s="80"/>
      <c r="C75" s="82"/>
      <c r="D75" s="80"/>
      <c r="E75" s="81">
        <v>0</v>
      </c>
      <c r="F75" s="18">
        <v>0</v>
      </c>
      <c r="G75" s="89">
        <v>14487.57</v>
      </c>
      <c r="H75" s="20">
        <f>SUM(G75/G78)*100</f>
        <v>9.4890454977223488E-4</v>
      </c>
      <c r="J75" s="36"/>
      <c r="K75" s="45"/>
    </row>
    <row r="76" spans="1:13">
      <c r="A76" s="56"/>
      <c r="B76" s="21" t="s">
        <v>66</v>
      </c>
      <c r="C76" s="21"/>
      <c r="D76" s="21"/>
      <c r="E76" s="90">
        <v>7266932.8500000006</v>
      </c>
      <c r="F76" s="91">
        <v>0.5751848295408919</v>
      </c>
      <c r="G76" s="92">
        <v>62617301.100000001</v>
      </c>
      <c r="H76" s="93">
        <f>SUM(H74:H75)</f>
        <v>1.677035586051091</v>
      </c>
      <c r="J76" s="45"/>
      <c r="K76" s="55"/>
    </row>
    <row r="77" spans="1:13" ht="13.5" thickBot="1">
      <c r="A77" s="56"/>
      <c r="B77" s="38"/>
      <c r="C77" s="21" t="s">
        <v>67</v>
      </c>
      <c r="D77" s="21"/>
      <c r="E77" s="90">
        <v>14904663.780000001</v>
      </c>
      <c r="F77" s="94">
        <v>4.2222758951964376</v>
      </c>
      <c r="G77" s="95">
        <v>100536236</v>
      </c>
      <c r="H77" s="96">
        <f>SUM(H76,H72)</f>
        <v>4.1606439378400513</v>
      </c>
      <c r="J77" s="36"/>
      <c r="K77" s="36"/>
    </row>
    <row r="78" spans="1:13" ht="13.5" thickBot="1">
      <c r="A78" s="56"/>
      <c r="B78" s="21"/>
      <c r="C78" s="38"/>
      <c r="D78" s="21" t="s">
        <v>68</v>
      </c>
      <c r="E78" s="97">
        <v>209419775.71999997</v>
      </c>
      <c r="F78" s="98">
        <v>100</v>
      </c>
      <c r="G78" s="97">
        <v>1526767892.8799999</v>
      </c>
      <c r="H78" s="99">
        <f>SUM(G78/G78)*100</f>
        <v>100</v>
      </c>
    </row>
    <row r="79" spans="1:13" ht="13.5" thickBot="1">
      <c r="A79" s="100"/>
      <c r="B79" s="101" t="s">
        <v>69</v>
      </c>
      <c r="C79" s="101"/>
      <c r="D79" s="102"/>
      <c r="E79" s="103">
        <v>-63575814.609999955</v>
      </c>
      <c r="F79" s="104"/>
      <c r="G79" s="103">
        <v>107665135.9400003</v>
      </c>
      <c r="H79" s="105"/>
    </row>
    <row r="80" spans="1:13">
      <c r="A80" s="21"/>
      <c r="B80" s="21"/>
      <c r="C80" s="21"/>
      <c r="D80" s="21"/>
      <c r="E80" s="106"/>
      <c r="F80" s="107"/>
      <c r="G80" s="106"/>
      <c r="H80" s="107"/>
      <c r="I80" s="108"/>
      <c r="J80" s="108"/>
      <c r="K80" s="108"/>
      <c r="L80" s="108"/>
      <c r="M80" s="108"/>
    </row>
    <row r="81" spans="2:13">
      <c r="B81" s="36"/>
      <c r="C81" s="36"/>
      <c r="D81" s="36"/>
      <c r="E81" s="45"/>
      <c r="F81" s="36"/>
      <c r="G81" s="45"/>
      <c r="I81" s="160"/>
      <c r="J81" s="160"/>
      <c r="K81" s="160"/>
      <c r="L81" s="161"/>
      <c r="M81" s="161"/>
    </row>
    <row r="82" spans="2:13">
      <c r="B82" s="36"/>
      <c r="C82" s="36"/>
      <c r="D82" s="120"/>
      <c r="E82" s="55"/>
      <c r="F82" s="36"/>
      <c r="G82" s="55"/>
      <c r="I82" s="111"/>
      <c r="J82" s="111"/>
      <c r="K82" s="111"/>
      <c r="L82" s="111"/>
      <c r="M82" s="111"/>
    </row>
    <row r="83" spans="2:13">
      <c r="B83" s="36"/>
      <c r="C83" s="36"/>
      <c r="D83" s="36"/>
      <c r="E83" s="36"/>
      <c r="F83" s="36"/>
      <c r="G83" s="36"/>
      <c r="I83" s="112"/>
      <c r="J83" s="113"/>
      <c r="K83" s="113"/>
      <c r="L83" s="114"/>
      <c r="M83" s="108"/>
    </row>
    <row r="84" spans="2:13">
      <c r="B84" s="36"/>
      <c r="C84" s="36"/>
      <c r="D84" s="36"/>
      <c r="E84" s="36"/>
      <c r="F84" s="36"/>
      <c r="G84" s="36"/>
      <c r="I84" s="112"/>
      <c r="J84" s="113"/>
      <c r="K84" s="113"/>
      <c r="L84" s="115"/>
      <c r="M84" s="114"/>
    </row>
    <row r="85" spans="2:13">
      <c r="E85" s="109"/>
      <c r="I85" s="112"/>
      <c r="J85" s="113"/>
      <c r="K85" s="113"/>
      <c r="L85" s="115"/>
      <c r="M85" s="114"/>
    </row>
    <row r="86" spans="2:13">
      <c r="E86" s="116"/>
      <c r="I86" s="112"/>
      <c r="J86" s="113"/>
      <c r="K86" s="113"/>
      <c r="L86" s="115"/>
      <c r="M86" s="114"/>
    </row>
    <row r="87" spans="2:13">
      <c r="I87" s="112"/>
      <c r="J87" s="113"/>
      <c r="K87" s="113"/>
      <c r="L87" s="115"/>
      <c r="M87" s="108"/>
    </row>
    <row r="88" spans="2:13">
      <c r="I88" s="112"/>
      <c r="J88" s="113"/>
      <c r="K88" s="113"/>
      <c r="L88" s="114"/>
      <c r="M88" s="108"/>
    </row>
    <row r="89" spans="2:13">
      <c r="I89" s="112"/>
      <c r="J89" s="117"/>
      <c r="K89" s="117"/>
      <c r="L89" s="114"/>
      <c r="M89" s="114"/>
    </row>
    <row r="90" spans="2:13">
      <c r="I90" s="118"/>
      <c r="J90" s="119"/>
      <c r="K90" s="118"/>
      <c r="L90" s="108"/>
      <c r="M90" s="108"/>
    </row>
    <row r="91" spans="2:13">
      <c r="I91" s="108"/>
      <c r="J91" s="108"/>
      <c r="K91" s="108"/>
      <c r="L91" s="108"/>
      <c r="M91" s="108"/>
    </row>
    <row r="92" spans="2:13">
      <c r="I92" s="108"/>
      <c r="J92" s="108"/>
      <c r="K92" s="108"/>
      <c r="L92" s="108"/>
      <c r="M92" s="108"/>
    </row>
  </sheetData>
  <mergeCells count="8">
    <mergeCell ref="I81:K81"/>
    <mergeCell ref="L81:M81"/>
    <mergeCell ref="A1:H1"/>
    <mergeCell ref="A2:H2"/>
    <mergeCell ref="A3:H3"/>
    <mergeCell ref="A4:D4"/>
    <mergeCell ref="A5:D5"/>
    <mergeCell ref="A32:D32"/>
  </mergeCells>
  <printOptions horizontalCentered="1" verticalCentered="1"/>
  <pageMargins left="0" right="0" top="0.39370078740157483" bottom="0.39370078740157483" header="0" footer="0"/>
  <pageSetup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M92"/>
  <sheetViews>
    <sheetView zoomScale="120" zoomScaleNormal="12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4" sqref="E4:H4"/>
    </sheetView>
  </sheetViews>
  <sheetFormatPr baseColWidth="10" defaultRowHeight="12.75"/>
  <cols>
    <col min="1" max="1" width="1.7109375" style="1" customWidth="1"/>
    <col min="2" max="2" width="1.85546875" style="1" customWidth="1"/>
    <col min="3" max="3" width="2" style="1" customWidth="1"/>
    <col min="4" max="4" width="27.42578125" style="1" customWidth="1"/>
    <col min="5" max="5" width="14.42578125" style="1" bestFit="1" customWidth="1"/>
    <col min="6" max="6" width="4.7109375" style="1" customWidth="1"/>
    <col min="7" max="7" width="15.5703125" style="1" bestFit="1" customWidth="1"/>
    <col min="8" max="8" width="4.7109375" style="110" bestFit="1" customWidth="1"/>
    <col min="9" max="9" width="10.140625" style="1" customWidth="1"/>
    <col min="10" max="10" width="14.85546875" style="1" bestFit="1" customWidth="1"/>
    <col min="11" max="11" width="13.42578125" style="1" bestFit="1" customWidth="1"/>
    <col min="12" max="12" width="12.85546875" style="1" bestFit="1" customWidth="1"/>
    <col min="13" max="16384" width="11.42578125" style="1"/>
  </cols>
  <sheetData>
    <row r="1" spans="1:8" ht="21" customHeight="1">
      <c r="A1" s="162" t="s">
        <v>0</v>
      </c>
      <c r="B1" s="163"/>
      <c r="C1" s="163"/>
      <c r="D1" s="163"/>
      <c r="E1" s="163"/>
      <c r="F1" s="163"/>
      <c r="G1" s="163"/>
      <c r="H1" s="164"/>
    </row>
    <row r="2" spans="1:8">
      <c r="A2" s="165" t="s">
        <v>1</v>
      </c>
      <c r="B2" s="166"/>
      <c r="C2" s="166"/>
      <c r="D2" s="166"/>
      <c r="E2" s="166"/>
      <c r="F2" s="166"/>
      <c r="G2" s="166"/>
      <c r="H2" s="167"/>
    </row>
    <row r="3" spans="1:8" ht="13.5" thickBot="1">
      <c r="A3" s="168" t="s">
        <v>2</v>
      </c>
      <c r="B3" s="169"/>
      <c r="C3" s="169"/>
      <c r="D3" s="169"/>
      <c r="E3" s="169"/>
      <c r="F3" s="169"/>
      <c r="G3" s="169"/>
      <c r="H3" s="170"/>
    </row>
    <row r="4" spans="1:8" ht="13.5" thickBot="1">
      <c r="A4" s="171" t="s">
        <v>3</v>
      </c>
      <c r="B4" s="172"/>
      <c r="C4" s="172"/>
      <c r="D4" s="173"/>
      <c r="E4" s="2" t="s">
        <v>70</v>
      </c>
      <c r="F4" s="3" t="s">
        <v>4</v>
      </c>
      <c r="G4" s="2" t="s">
        <v>6</v>
      </c>
      <c r="H4" s="4" t="s">
        <v>4</v>
      </c>
    </row>
    <row r="5" spans="1:8">
      <c r="A5" s="174" t="s">
        <v>7</v>
      </c>
      <c r="B5" s="175"/>
      <c r="C5" s="175"/>
      <c r="D5" s="176"/>
      <c r="E5" s="5"/>
      <c r="F5" s="6"/>
      <c r="G5" s="5"/>
      <c r="H5" s="7"/>
    </row>
    <row r="6" spans="1:8">
      <c r="A6" s="8" t="s">
        <v>8</v>
      </c>
      <c r="B6" s="9"/>
      <c r="C6" s="9"/>
      <c r="D6" s="10"/>
      <c r="E6" s="12">
        <v>124429000</v>
      </c>
      <c r="F6" s="11">
        <v>59.444486572513696</v>
      </c>
      <c r="G6" s="14">
        <v>711424786</v>
      </c>
      <c r="H6" s="15">
        <f>SUM(G6/G26)*100</f>
        <v>37.224592045691146</v>
      </c>
    </row>
    <row r="7" spans="1:8">
      <c r="A7" s="8" t="s">
        <v>9</v>
      </c>
      <c r="B7" s="9"/>
      <c r="C7" s="9"/>
      <c r="D7" s="10"/>
      <c r="E7" s="16">
        <v>28447520</v>
      </c>
      <c r="F7" s="11">
        <v>13.59046701863163</v>
      </c>
      <c r="G7" s="13">
        <v>401808510</v>
      </c>
      <c r="H7" s="15">
        <f>SUM(G7/G26)*100</f>
        <v>21.024229348732604</v>
      </c>
    </row>
    <row r="8" spans="1:8">
      <c r="A8" s="8" t="s">
        <v>10</v>
      </c>
      <c r="B8" s="9"/>
      <c r="C8" s="9"/>
      <c r="D8" s="10"/>
      <c r="E8" s="17">
        <v>0</v>
      </c>
      <c r="F8" s="18">
        <v>0</v>
      </c>
      <c r="G8" s="19">
        <v>0</v>
      </c>
      <c r="H8" s="20">
        <f>SUM(G8/G26)*100</f>
        <v>0</v>
      </c>
    </row>
    <row r="9" spans="1:8">
      <c r="A9" s="8"/>
      <c r="B9" s="21" t="s">
        <v>11</v>
      </c>
      <c r="C9" s="9"/>
      <c r="D9" s="10"/>
      <c r="E9" s="22">
        <v>152876520</v>
      </c>
      <c r="F9" s="23">
        <v>73.034953591145324</v>
      </c>
      <c r="G9" s="24">
        <v>1113233296</v>
      </c>
      <c r="H9" s="25">
        <f>SUM(G9/G26)*100</f>
        <v>58.248821394423757</v>
      </c>
    </row>
    <row r="10" spans="1:8">
      <c r="A10" s="8" t="s">
        <v>12</v>
      </c>
      <c r="B10" s="9"/>
      <c r="C10" s="9"/>
      <c r="D10" s="10"/>
      <c r="E10" s="16">
        <v>8248049.5300000003</v>
      </c>
      <c r="F10" s="11">
        <v>3.9404083415884799</v>
      </c>
      <c r="G10" s="13">
        <v>45442892.899999999</v>
      </c>
      <c r="H10" s="15">
        <f>SUM(G10/G26)*100</f>
        <v>2.3777540266618358</v>
      </c>
    </row>
    <row r="11" spans="1:8">
      <c r="A11" s="8" t="s">
        <v>13</v>
      </c>
      <c r="B11" s="9"/>
      <c r="C11" s="9"/>
      <c r="D11" s="10"/>
      <c r="E11" s="16">
        <v>1123324.82</v>
      </c>
      <c r="F11" s="11">
        <v>0.53665517828690557</v>
      </c>
      <c r="G11" s="13">
        <v>10617898.939999999</v>
      </c>
      <c r="H11" s="15">
        <f>SUM(G11/G26)*100</f>
        <v>0.55557096716598853</v>
      </c>
    </row>
    <row r="12" spans="1:8">
      <c r="A12" s="8" t="s">
        <v>14</v>
      </c>
      <c r="B12" s="9"/>
      <c r="C12" s="9"/>
      <c r="D12" s="10"/>
      <c r="E12" s="16">
        <v>7917318.5</v>
      </c>
      <c r="F12" s="11">
        <v>3.7824054944069649</v>
      </c>
      <c r="G12" s="13">
        <v>44930178.719999999</v>
      </c>
      <c r="H12" s="15">
        <f>SUM(G12/G26)*100</f>
        <v>2.3509267687954769</v>
      </c>
    </row>
    <row r="13" spans="1:8">
      <c r="A13" s="8" t="s">
        <v>15</v>
      </c>
      <c r="B13" s="9"/>
      <c r="C13" s="9"/>
      <c r="D13" s="10"/>
      <c r="E13" s="17">
        <v>2871717.71</v>
      </c>
      <c r="F13" s="18">
        <v>1.3719292516386437</v>
      </c>
      <c r="G13" s="19">
        <v>20992470.899999999</v>
      </c>
      <c r="H13" s="20">
        <f>SUM(G13/G26)*100</f>
        <v>1.0984100929026992</v>
      </c>
    </row>
    <row r="14" spans="1:8">
      <c r="A14" s="8"/>
      <c r="B14" s="21" t="s">
        <v>16</v>
      </c>
      <c r="C14" s="9"/>
      <c r="D14" s="10"/>
      <c r="E14" s="22">
        <v>20160410.560000002</v>
      </c>
      <c r="F14" s="23">
        <v>9.6313982659209962</v>
      </c>
      <c r="G14" s="24">
        <v>121983440.46000001</v>
      </c>
      <c r="H14" s="25">
        <f>SUM(G14/G26)*100</f>
        <v>6.3826618032019988</v>
      </c>
    </row>
    <row r="15" spans="1:8">
      <c r="A15" s="8" t="s">
        <v>17</v>
      </c>
      <c r="B15" s="9"/>
      <c r="C15" s="9"/>
      <c r="D15" s="10"/>
      <c r="E15" s="16">
        <v>3682986.5</v>
      </c>
      <c r="F15" s="11">
        <v>1.7595033436417491</v>
      </c>
      <c r="G15" s="16">
        <v>98509373.390000001</v>
      </c>
      <c r="H15" s="15">
        <f>SUM(G15/G26)*100</f>
        <v>5.1544046669178218</v>
      </c>
    </row>
    <row r="16" spans="1:8">
      <c r="A16" s="8" t="s">
        <v>18</v>
      </c>
      <c r="B16" s="9"/>
      <c r="C16" s="9"/>
      <c r="D16" s="10"/>
      <c r="E16" s="16">
        <v>1427419.46</v>
      </c>
      <c r="F16" s="11">
        <v>0.68193280443718707</v>
      </c>
      <c r="G16" s="13">
        <v>222969803.39000002</v>
      </c>
      <c r="H16" s="15">
        <f>SUM(G16/G26)*100</f>
        <v>11.666672476183185</v>
      </c>
    </row>
    <row r="17" spans="1:11">
      <c r="A17" s="8" t="s">
        <v>19</v>
      </c>
      <c r="B17" s="9"/>
      <c r="C17" s="9"/>
      <c r="D17" s="10"/>
      <c r="E17" s="16">
        <v>4454498.74</v>
      </c>
      <c r="F17" s="11">
        <v>2.1280842129825781</v>
      </c>
      <c r="G17" s="13">
        <v>92541940.50999999</v>
      </c>
      <c r="H17" s="15">
        <f>SUM(G17/G26)*100</f>
        <v>4.8421646959617863</v>
      </c>
    </row>
    <row r="18" spans="1:11">
      <c r="A18" s="8" t="s">
        <v>20</v>
      </c>
      <c r="B18" s="9"/>
      <c r="C18" s="9"/>
      <c r="D18" s="26"/>
      <c r="E18" s="16">
        <v>983791</v>
      </c>
      <c r="F18" s="11">
        <v>0.46999454218598419</v>
      </c>
      <c r="G18" s="13">
        <v>7814091</v>
      </c>
      <c r="H18" s="15">
        <f>SUM(G18/G26)*100</f>
        <v>0.40886451443217892</v>
      </c>
    </row>
    <row r="19" spans="1:11">
      <c r="A19" s="8" t="s">
        <v>21</v>
      </c>
      <c r="B19" s="9"/>
      <c r="C19" s="9"/>
      <c r="D19" s="10"/>
      <c r="E19" s="16">
        <v>255597.65</v>
      </c>
      <c r="F19" s="11">
        <v>0.12210876140924588</v>
      </c>
      <c r="G19" s="13">
        <v>4574455.790000001</v>
      </c>
      <c r="H19" s="15">
        <f>SUM(G19/G26)*100</f>
        <v>0.23935383467761248</v>
      </c>
    </row>
    <row r="20" spans="1:11">
      <c r="A20" s="8" t="s">
        <v>22</v>
      </c>
      <c r="B20" s="9"/>
      <c r="C20" s="9"/>
      <c r="D20" s="27"/>
      <c r="E20" s="16">
        <v>2105571.02</v>
      </c>
      <c r="F20" s="27">
        <v>0</v>
      </c>
      <c r="G20" s="13">
        <v>30107770.199999999</v>
      </c>
      <c r="H20" s="15">
        <f>SUM(G20/G26)*100</f>
        <v>1.5753590332463014</v>
      </c>
    </row>
    <row r="21" spans="1:11">
      <c r="A21" s="8" t="s">
        <v>23</v>
      </c>
      <c r="B21" s="9"/>
      <c r="C21" s="9"/>
      <c r="D21" s="10"/>
      <c r="E21" s="16">
        <v>828633.33</v>
      </c>
      <c r="F21" s="11">
        <v>0.39586979609835582</v>
      </c>
      <c r="G21" s="13">
        <v>6787909.3499999996</v>
      </c>
      <c r="H21" s="15">
        <f>SUM(G21/G26)*100</f>
        <v>0.35517058355186765</v>
      </c>
    </row>
    <row r="22" spans="1:11">
      <c r="A22" s="8" t="s">
        <v>24</v>
      </c>
      <c r="B22" s="9"/>
      <c r="C22" s="9"/>
      <c r="D22" s="10"/>
      <c r="E22" s="16">
        <v>1152715.08</v>
      </c>
      <c r="F22" s="11">
        <v>0.55069602821684704</v>
      </c>
      <c r="G22" s="13">
        <v>7816099.4700000007</v>
      </c>
      <c r="H22" s="15">
        <f>SUM(G22/G26)*100</f>
        <v>0.40896960562081514</v>
      </c>
    </row>
    <row r="23" spans="1:11">
      <c r="A23" s="8" t="s">
        <v>25</v>
      </c>
      <c r="B23" s="9"/>
      <c r="C23" s="9"/>
      <c r="D23" s="10"/>
      <c r="E23" s="17">
        <v>21391520.399999999</v>
      </c>
      <c r="F23" s="18">
        <v>10.219546465723045</v>
      </c>
      <c r="G23" s="19">
        <v>204830612.09999999</v>
      </c>
      <c r="H23" s="20">
        <f>SUM(G23/G26)*100</f>
        <v>10.717557391782675</v>
      </c>
    </row>
    <row r="24" spans="1:11">
      <c r="A24" s="8"/>
      <c r="B24" s="21" t="s">
        <v>26</v>
      </c>
      <c r="C24" s="9"/>
      <c r="D24" s="10"/>
      <c r="E24" s="22">
        <v>36282733.18</v>
      </c>
      <c r="F24" s="23">
        <v>17.333647665195471</v>
      </c>
      <c r="G24" s="24">
        <v>675952055.20000005</v>
      </c>
      <c r="H24" s="25">
        <f>SUM(G24/G26)*100</f>
        <v>35.368516802374252</v>
      </c>
    </row>
    <row r="25" spans="1:11">
      <c r="A25" s="8"/>
      <c r="B25" s="21"/>
      <c r="C25" s="9"/>
      <c r="D25" s="10"/>
      <c r="E25" s="28"/>
      <c r="F25" s="29"/>
      <c r="G25" s="28"/>
      <c r="H25" s="31"/>
    </row>
    <row r="26" spans="1:11" ht="13.5" thickBot="1">
      <c r="A26" s="8"/>
      <c r="B26" s="9"/>
      <c r="C26" s="21" t="s">
        <v>27</v>
      </c>
      <c r="D26" s="10"/>
      <c r="E26" s="32">
        <v>209319664.74000001</v>
      </c>
      <c r="F26" s="33">
        <v>100</v>
      </c>
      <c r="G26" s="32">
        <v>1911168791.6600001</v>
      </c>
      <c r="H26" s="34">
        <f>SUM(G26/G26)*100</f>
        <v>100</v>
      </c>
    </row>
    <row r="27" spans="1:11" ht="6.75" customHeight="1" thickTop="1">
      <c r="A27" s="8"/>
      <c r="B27" s="9"/>
      <c r="C27" s="9"/>
      <c r="D27" s="10"/>
      <c r="E27" s="13"/>
      <c r="F27" s="11"/>
      <c r="G27" s="13"/>
      <c r="H27" s="15"/>
    </row>
    <row r="28" spans="1:11" ht="13.15" customHeight="1">
      <c r="A28" s="8"/>
      <c r="B28" s="9"/>
      <c r="C28" s="9" t="s">
        <v>28</v>
      </c>
      <c r="D28" s="10"/>
      <c r="E28" s="17">
        <v>1887135.39</v>
      </c>
      <c r="F28" s="11">
        <v>9.0155666565969669E-3</v>
      </c>
      <c r="G28" s="19">
        <v>69303234.49000001</v>
      </c>
      <c r="H28" s="15">
        <f>SUM(G28/G26)</f>
        <v>3.6262225917682925E-2</v>
      </c>
      <c r="J28" s="36"/>
      <c r="K28" s="36"/>
    </row>
    <row r="29" spans="1:11" ht="4.5" customHeight="1">
      <c r="A29" s="8"/>
      <c r="B29" s="9"/>
      <c r="C29" s="9"/>
      <c r="D29" s="10"/>
      <c r="E29" s="13"/>
      <c r="F29" s="11"/>
      <c r="G29" s="13"/>
      <c r="H29" s="15"/>
      <c r="J29" s="36"/>
      <c r="K29" s="36"/>
    </row>
    <row r="30" spans="1:11" ht="13.15" customHeight="1" thickBot="1">
      <c r="A30" s="8"/>
      <c r="B30" s="9"/>
      <c r="C30" s="21" t="s">
        <v>29</v>
      </c>
      <c r="D30" s="10"/>
      <c r="E30" s="32">
        <v>207432529.35000002</v>
      </c>
      <c r="F30" s="33">
        <v>100</v>
      </c>
      <c r="G30" s="32">
        <v>1841865557.1700001</v>
      </c>
      <c r="H30" s="34">
        <f>SUM(G30/G30)*100</f>
        <v>100</v>
      </c>
      <c r="J30" s="36"/>
      <c r="K30" s="36"/>
    </row>
    <row r="31" spans="1:11" ht="13.15" customHeight="1" thickTop="1">
      <c r="A31" s="8"/>
      <c r="B31" s="9"/>
      <c r="C31" s="9"/>
      <c r="D31" s="10"/>
      <c r="E31" s="13"/>
      <c r="F31" s="11"/>
      <c r="G31" s="13"/>
      <c r="H31" s="15"/>
      <c r="J31" s="36"/>
      <c r="K31" s="36"/>
    </row>
    <row r="32" spans="1:11">
      <c r="A32" s="177" t="s">
        <v>30</v>
      </c>
      <c r="B32" s="178"/>
      <c r="C32" s="178"/>
      <c r="D32" s="179"/>
      <c r="E32" s="13"/>
      <c r="F32" s="11"/>
      <c r="G32" s="13"/>
      <c r="H32" s="15"/>
      <c r="J32" s="36"/>
      <c r="K32" s="36"/>
    </row>
    <row r="33" spans="1:11">
      <c r="A33" s="37"/>
      <c r="B33" s="38"/>
      <c r="C33" s="39" t="s">
        <v>31</v>
      </c>
      <c r="D33" s="40"/>
      <c r="E33" s="41"/>
      <c r="F33" s="6"/>
      <c r="G33" s="43"/>
      <c r="H33" s="7"/>
      <c r="J33" s="36"/>
      <c r="K33" s="36"/>
    </row>
    <row r="34" spans="1:11">
      <c r="A34" s="8" t="s">
        <v>32</v>
      </c>
      <c r="B34" s="9"/>
      <c r="C34" s="9"/>
      <c r="D34" s="10"/>
      <c r="E34" s="44">
        <v>134005748.12</v>
      </c>
      <c r="F34" s="11">
        <v>65.188610889645219</v>
      </c>
      <c r="G34" s="44">
        <v>1006857425.0599999</v>
      </c>
      <c r="H34" s="15">
        <f>SUM(G34/G78)*100</f>
        <v>58.121434639450165</v>
      </c>
      <c r="J34" s="45"/>
      <c r="K34" s="36"/>
    </row>
    <row r="35" spans="1:11">
      <c r="A35" s="8" t="s">
        <v>33</v>
      </c>
      <c r="B35" s="9"/>
      <c r="C35" s="9"/>
      <c r="D35" s="10"/>
      <c r="E35" s="16">
        <v>19677896.75</v>
      </c>
      <c r="F35" s="11">
        <v>9.5725353006026275</v>
      </c>
      <c r="G35" s="13">
        <v>167813200.84</v>
      </c>
      <c r="H35" s="15">
        <f>SUM(G35/G78)*100</f>
        <v>9.6871153169255884</v>
      </c>
      <c r="J35" s="45"/>
      <c r="K35" s="45"/>
    </row>
    <row r="36" spans="1:11">
      <c r="A36" s="8" t="s">
        <v>34</v>
      </c>
      <c r="B36" s="9"/>
      <c r="C36" s="9"/>
      <c r="D36" s="10"/>
      <c r="E36" s="16">
        <v>6248572.3600000003</v>
      </c>
      <c r="F36" s="11">
        <v>3.0396886544528634</v>
      </c>
      <c r="G36" s="13">
        <v>81777622.099999994</v>
      </c>
      <c r="H36" s="15">
        <f>SUM(G36/G78)*100</f>
        <v>4.7206611378682197</v>
      </c>
      <c r="J36" s="45"/>
      <c r="K36" s="36"/>
    </row>
    <row r="37" spans="1:11">
      <c r="A37" s="8" t="s">
        <v>35</v>
      </c>
      <c r="B37" s="9"/>
      <c r="C37" s="9"/>
      <c r="D37" s="10"/>
      <c r="E37" s="16">
        <v>2990964.81</v>
      </c>
      <c r="F37" s="11">
        <v>1.4549886398090401</v>
      </c>
      <c r="G37" s="13">
        <v>41129042.520000003</v>
      </c>
      <c r="H37" s="15">
        <f>SUM(G37/G78)*100</f>
        <v>2.3741980712580979</v>
      </c>
      <c r="J37" s="45"/>
      <c r="K37" s="36"/>
    </row>
    <row r="38" spans="1:11">
      <c r="A38" s="8" t="s">
        <v>36</v>
      </c>
      <c r="B38" s="9"/>
      <c r="C38" s="9"/>
      <c r="D38" s="10"/>
      <c r="E38" s="17">
        <v>5149939.92</v>
      </c>
      <c r="F38" s="46">
        <v>2.5052464857649315</v>
      </c>
      <c r="G38" s="19">
        <v>41102246.270000003</v>
      </c>
      <c r="H38" s="47">
        <f>SUM(G38/G78)*100</f>
        <v>2.3726512420306487</v>
      </c>
      <c r="J38" s="45"/>
      <c r="K38" s="36"/>
    </row>
    <row r="39" spans="1:11" ht="13.5" thickBot="1">
      <c r="A39" s="8"/>
      <c r="B39" s="21" t="s">
        <v>37</v>
      </c>
      <c r="C39" s="9"/>
      <c r="D39" s="10"/>
      <c r="E39" s="48">
        <v>168073122.96000001</v>
      </c>
      <c r="F39" s="49">
        <v>81.761069970274676</v>
      </c>
      <c r="G39" s="50">
        <v>1338679536.7899997</v>
      </c>
      <c r="H39" s="51">
        <f t="shared" ref="H39" si="0">SUM(H34:H38)</f>
        <v>77.276060407532711</v>
      </c>
      <c r="J39" s="45"/>
      <c r="K39" s="36"/>
    </row>
    <row r="40" spans="1:11" ht="13.5" thickTop="1">
      <c r="A40" s="8" t="s">
        <v>38</v>
      </c>
      <c r="B40" s="9"/>
      <c r="C40" s="9"/>
      <c r="D40" s="10"/>
      <c r="E40" s="44">
        <v>66159.27</v>
      </c>
      <c r="F40" s="11">
        <v>3.2183924714266045E-2</v>
      </c>
      <c r="G40" s="44">
        <v>1532436.2</v>
      </c>
      <c r="H40" s="15">
        <f>SUM(G40/G78)*100</f>
        <v>8.8460777286436296E-2</v>
      </c>
      <c r="J40" s="45"/>
      <c r="K40" s="36"/>
    </row>
    <row r="41" spans="1:11">
      <c r="A41" s="8" t="s">
        <v>39</v>
      </c>
      <c r="B41" s="9"/>
      <c r="C41" s="9"/>
      <c r="D41" s="10"/>
      <c r="E41" s="16">
        <v>57192.480000000003</v>
      </c>
      <c r="F41" s="11">
        <v>2.7821928363813059E-2</v>
      </c>
      <c r="G41" s="13">
        <v>897352.87</v>
      </c>
      <c r="H41" s="15">
        <f>SUM(G41/G78)*100</f>
        <v>5.1800220055108606E-2</v>
      </c>
      <c r="J41" s="45"/>
      <c r="K41" s="36"/>
    </row>
    <row r="42" spans="1:11">
      <c r="A42" s="8" t="s">
        <v>40</v>
      </c>
      <c r="B42" s="9"/>
      <c r="C42" s="9"/>
      <c r="D42" s="10"/>
      <c r="E42" s="16">
        <v>363426.95</v>
      </c>
      <c r="F42" s="11">
        <v>0.17679314777710409</v>
      </c>
      <c r="G42" s="13">
        <v>4163312.99</v>
      </c>
      <c r="H42" s="15">
        <f>SUM(G42/G78)*100</f>
        <v>0.24032968105433508</v>
      </c>
      <c r="J42" s="45"/>
      <c r="K42" s="36"/>
    </row>
    <row r="43" spans="1:11">
      <c r="A43" s="8" t="s">
        <v>41</v>
      </c>
      <c r="B43" s="9"/>
      <c r="C43" s="9"/>
      <c r="D43" s="10"/>
      <c r="E43" s="16">
        <v>55272.03</v>
      </c>
      <c r="F43" s="11">
        <v>2.6887703753754447E-2</v>
      </c>
      <c r="G43" s="13">
        <v>507077.54999999993</v>
      </c>
      <c r="H43" s="15">
        <f>SUM(G43/G78)*100</f>
        <v>2.9271348600027697E-2</v>
      </c>
      <c r="J43" s="45"/>
      <c r="K43" s="36"/>
    </row>
    <row r="44" spans="1:11">
      <c r="A44" s="8" t="s">
        <v>42</v>
      </c>
      <c r="B44" s="9"/>
      <c r="C44" s="9"/>
      <c r="D44" s="10"/>
      <c r="E44" s="16">
        <v>61925.41</v>
      </c>
      <c r="F44" s="11">
        <v>3.01243156603762E-2</v>
      </c>
      <c r="G44" s="13">
        <v>729792.68</v>
      </c>
      <c r="H44" s="15">
        <f>SUM(G44/G78)*100</f>
        <v>4.2127709937125918E-2</v>
      </c>
      <c r="J44" s="45"/>
      <c r="K44" s="36"/>
    </row>
    <row r="45" spans="1:11">
      <c r="A45" s="8" t="s">
        <v>43</v>
      </c>
      <c r="B45" s="9"/>
      <c r="C45" s="9"/>
      <c r="D45" s="10"/>
      <c r="E45" s="16">
        <v>0</v>
      </c>
      <c r="F45" s="11">
        <v>0</v>
      </c>
      <c r="G45" s="13">
        <v>0</v>
      </c>
      <c r="H45" s="15">
        <f>SUM(G45/G78)*100</f>
        <v>0</v>
      </c>
      <c r="J45" s="45"/>
      <c r="K45" s="36"/>
    </row>
    <row r="46" spans="1:11">
      <c r="A46" s="8" t="s">
        <v>44</v>
      </c>
      <c r="B46" s="9"/>
      <c r="C46" s="9"/>
      <c r="D46" s="10"/>
      <c r="E46" s="16">
        <v>5173.1899999999996</v>
      </c>
      <c r="F46" s="11">
        <v>2.5165567499852086E-3</v>
      </c>
      <c r="G46" s="13">
        <v>284741.05</v>
      </c>
      <c r="H46" s="15">
        <f>SUM(G46/G78)*100</f>
        <v>1.6436843901466189E-2</v>
      </c>
      <c r="J46" s="45"/>
      <c r="K46" s="36"/>
    </row>
    <row r="47" spans="1:11">
      <c r="A47" s="8" t="s">
        <v>45</v>
      </c>
      <c r="B47" s="9"/>
      <c r="C47" s="9"/>
      <c r="D47" s="10"/>
      <c r="E47" s="17">
        <v>7129.05</v>
      </c>
      <c r="F47" s="18">
        <v>0.38198175394888934</v>
      </c>
      <c r="G47" s="17">
        <v>216696.13</v>
      </c>
      <c r="H47" s="20">
        <f>SUM(G47/G79)*100</f>
        <v>0.19783915333962998</v>
      </c>
      <c r="J47" s="45"/>
      <c r="K47" s="36"/>
    </row>
    <row r="48" spans="1:11">
      <c r="A48" s="8"/>
      <c r="B48" s="21" t="s">
        <v>46</v>
      </c>
      <c r="C48" s="9"/>
      <c r="D48" s="10"/>
      <c r="E48" s="22">
        <v>616278.38</v>
      </c>
      <c r="F48" s="23">
        <v>0.29632757701929902</v>
      </c>
      <c r="G48" s="24">
        <v>8331409.4699999997</v>
      </c>
      <c r="H48" s="25">
        <f>SUM(H40:H46)</f>
        <v>0.46842658083449978</v>
      </c>
      <c r="I48" s="53"/>
      <c r="J48" s="45"/>
      <c r="K48" s="36"/>
    </row>
    <row r="49" spans="1:11" ht="3.75" customHeight="1">
      <c r="A49" s="8"/>
      <c r="B49" s="21"/>
      <c r="C49" s="9"/>
      <c r="D49" s="10"/>
      <c r="E49" s="54"/>
      <c r="F49" s="29"/>
      <c r="G49" s="28"/>
      <c r="H49" s="31"/>
      <c r="J49" s="45"/>
      <c r="K49" s="36"/>
    </row>
    <row r="50" spans="1:11">
      <c r="A50" s="8"/>
      <c r="B50" s="9"/>
      <c r="C50" s="21" t="s">
        <v>47</v>
      </c>
      <c r="D50" s="10"/>
      <c r="E50" s="22">
        <v>168689401.34</v>
      </c>
      <c r="F50" s="23">
        <v>82.060866040710067</v>
      </c>
      <c r="G50" s="24">
        <v>1347010946.2599998</v>
      </c>
      <c r="H50" s="25">
        <f>SUM(G50/G78)*100</f>
        <v>77.75699589940362</v>
      </c>
      <c r="J50" s="45"/>
      <c r="K50" s="36"/>
    </row>
    <row r="51" spans="1:11">
      <c r="A51" s="8" t="s">
        <v>48</v>
      </c>
      <c r="B51" s="9"/>
      <c r="C51" s="9"/>
      <c r="D51" s="10"/>
      <c r="E51" s="16">
        <v>0</v>
      </c>
      <c r="F51" s="11">
        <v>0</v>
      </c>
      <c r="G51" s="13">
        <v>34800</v>
      </c>
      <c r="H51" s="15">
        <f>SUM(G51/G78)*100</f>
        <v>2.0088503844845115E-3</v>
      </c>
      <c r="J51" s="45"/>
      <c r="K51" s="36"/>
    </row>
    <row r="52" spans="1:11">
      <c r="A52" s="8" t="s">
        <v>49</v>
      </c>
      <c r="B52" s="9"/>
      <c r="C52" s="9"/>
      <c r="D52" s="10"/>
      <c r="E52" s="16">
        <v>4606</v>
      </c>
      <c r="F52" s="11">
        <v>2.2406407633262788E-3</v>
      </c>
      <c r="G52" s="13">
        <v>164263.95000000001</v>
      </c>
      <c r="H52" s="15">
        <f>SUM(G53/G78)*100</f>
        <v>8.1326304795755107</v>
      </c>
      <c r="J52" s="45"/>
      <c r="K52" s="36"/>
    </row>
    <row r="53" spans="1:11">
      <c r="A53" s="8" t="s">
        <v>50</v>
      </c>
      <c r="B53" s="9"/>
      <c r="C53" s="9"/>
      <c r="D53" s="10"/>
      <c r="E53" s="16">
        <v>0</v>
      </c>
      <c r="F53" s="11">
        <v>0</v>
      </c>
      <c r="G53" s="13">
        <v>140884330.09999999</v>
      </c>
      <c r="H53" s="15">
        <f>SUM(G54/G79)*100</f>
        <v>76.343176956001813</v>
      </c>
      <c r="J53" s="45"/>
      <c r="K53" s="36"/>
    </row>
    <row r="54" spans="1:11">
      <c r="A54" s="8" t="s">
        <v>51</v>
      </c>
      <c r="B54" s="9"/>
      <c r="C54" s="9"/>
      <c r="D54" s="10"/>
      <c r="E54" s="16">
        <v>9597483.4900000002</v>
      </c>
      <c r="F54" s="11">
        <v>4.6688043276259137</v>
      </c>
      <c r="G54" s="13">
        <v>83619802.849999994</v>
      </c>
      <c r="H54" s="15">
        <f>SUM(G54/G78)*100</f>
        <v>4.8270021007396986</v>
      </c>
      <c r="J54" s="45"/>
      <c r="K54" s="36"/>
    </row>
    <row r="55" spans="1:11">
      <c r="A55" s="8" t="s">
        <v>52</v>
      </c>
      <c r="B55" s="9"/>
      <c r="C55" s="9"/>
      <c r="D55" s="10"/>
      <c r="E55" s="16">
        <v>6960</v>
      </c>
      <c r="F55" s="11">
        <v>3.3857706714613329E-3</v>
      </c>
      <c r="G55" s="13">
        <v>77640.400000000009</v>
      </c>
      <c r="H55" s="15">
        <f>SUM(G55/G78)*100</f>
        <v>4.481837568722162E-3</v>
      </c>
      <c r="J55" s="45"/>
      <c r="K55" s="55"/>
    </row>
    <row r="56" spans="1:11">
      <c r="A56" s="8" t="s">
        <v>53</v>
      </c>
      <c r="B56" s="9"/>
      <c r="C56" s="9"/>
      <c r="D56" s="10"/>
      <c r="E56" s="16">
        <v>969703.47</v>
      </c>
      <c r="F56" s="11">
        <v>0.47172321389946614</v>
      </c>
      <c r="G56" s="13">
        <v>5788314.6499999994</v>
      </c>
      <c r="H56" s="15">
        <f>SUM(G56/G78)*100</f>
        <v>0.33413385374051224</v>
      </c>
      <c r="J56" s="45"/>
      <c r="K56" s="55"/>
    </row>
    <row r="57" spans="1:11">
      <c r="A57" s="8" t="s">
        <v>54</v>
      </c>
      <c r="B57" s="9"/>
      <c r="C57" s="9"/>
      <c r="D57" s="10"/>
      <c r="E57" s="16">
        <v>807939.78</v>
      </c>
      <c r="F57" s="11">
        <v>0.39303143842398297</v>
      </c>
      <c r="G57" s="13">
        <v>12140791.48</v>
      </c>
      <c r="H57" s="15">
        <f>SUM(G57/G78)*100</f>
        <v>0.70083429978575507</v>
      </c>
      <c r="J57" s="45"/>
      <c r="K57" s="55"/>
    </row>
    <row r="58" spans="1:11">
      <c r="A58" s="8" t="s">
        <v>55</v>
      </c>
      <c r="B58" s="9"/>
      <c r="C58" s="9"/>
      <c r="D58" s="10"/>
      <c r="E58" s="16">
        <v>1983103.98</v>
      </c>
      <c r="F58" s="11">
        <v>0.96470334683078185</v>
      </c>
      <c r="G58" s="13">
        <v>6702034.9600000009</v>
      </c>
      <c r="H58" s="15">
        <f>SUM(G58/G78)*100</f>
        <v>0.38687889385702978</v>
      </c>
      <c r="J58" s="45"/>
      <c r="K58" s="55"/>
    </row>
    <row r="59" spans="1:11">
      <c r="A59" s="8" t="s">
        <v>56</v>
      </c>
      <c r="B59" s="9"/>
      <c r="C59" s="9"/>
      <c r="D59" s="10"/>
      <c r="E59" s="16">
        <v>585708.22</v>
      </c>
      <c r="F59" s="11">
        <v>0.28492438409623883</v>
      </c>
      <c r="G59" s="13">
        <v>10926501.110000001</v>
      </c>
      <c r="H59" s="15">
        <f>SUM(G59/G78)*100</f>
        <v>0.63073867689350405</v>
      </c>
      <c r="J59" s="45"/>
      <c r="K59" s="55"/>
    </row>
    <row r="60" spans="1:11">
      <c r="A60" s="8" t="s">
        <v>57</v>
      </c>
      <c r="B60" s="9"/>
      <c r="C60" s="9"/>
      <c r="D60" s="10"/>
      <c r="E60" s="16">
        <v>-67009.350000000006</v>
      </c>
      <c r="F60" s="11"/>
      <c r="G60" s="13">
        <v>1460128.0499999998</v>
      </c>
      <c r="H60" s="15"/>
      <c r="J60" s="45"/>
      <c r="K60" s="55"/>
    </row>
    <row r="61" spans="1:11">
      <c r="A61" s="8" t="s">
        <v>58</v>
      </c>
      <c r="B61" s="9"/>
      <c r="C61" s="9"/>
      <c r="D61" s="10"/>
      <c r="E61" s="17">
        <v>0</v>
      </c>
      <c r="F61" s="11">
        <v>0</v>
      </c>
      <c r="G61" s="13">
        <v>0</v>
      </c>
      <c r="H61" s="15">
        <f>SUM(G61/G78)*100</f>
        <v>0</v>
      </c>
      <c r="J61" s="45"/>
      <c r="K61" s="36"/>
    </row>
    <row r="62" spans="1:11">
      <c r="A62" s="56"/>
      <c r="B62" s="21" t="s">
        <v>59</v>
      </c>
      <c r="C62" s="21"/>
      <c r="D62" s="57"/>
      <c r="E62" s="58">
        <v>13888494.590000002</v>
      </c>
      <c r="F62" s="59">
        <v>6.7888131223111712</v>
      </c>
      <c r="G62" s="60">
        <v>261798606.55000001</v>
      </c>
      <c r="H62" s="61">
        <f t="shared" ref="H62" si="1">SUM(H51:H61)</f>
        <v>91.361885948547027</v>
      </c>
      <c r="J62" s="45"/>
      <c r="K62" s="36"/>
    </row>
    <row r="63" spans="1:11" ht="13.5" thickBot="1">
      <c r="A63" s="56"/>
      <c r="B63" s="21"/>
      <c r="C63" s="21" t="s">
        <v>60</v>
      </c>
      <c r="D63" s="57"/>
      <c r="E63" s="62">
        <v>182577895.93000001</v>
      </c>
      <c r="F63" s="63">
        <v>88.849679163021236</v>
      </c>
      <c r="G63" s="64">
        <v>1608809552.8099997</v>
      </c>
      <c r="H63" s="65">
        <f t="shared" ref="H63" si="2">SUM(H50+H62)</f>
        <v>169.11888184795066</v>
      </c>
      <c r="J63" s="45"/>
      <c r="K63" s="36"/>
    </row>
    <row r="64" spans="1:11">
      <c r="A64" s="66"/>
      <c r="B64" s="67"/>
      <c r="C64" s="67"/>
      <c r="D64" s="67"/>
      <c r="E64" s="68"/>
      <c r="F64" s="69"/>
      <c r="G64" s="71"/>
      <c r="H64" s="72"/>
      <c r="J64" s="45"/>
      <c r="K64" s="36"/>
    </row>
    <row r="65" spans="1:13">
      <c r="A65" s="56"/>
      <c r="B65" s="21"/>
      <c r="C65" s="73" t="s">
        <v>61</v>
      </c>
      <c r="D65" s="21"/>
      <c r="E65" s="74"/>
      <c r="F65" s="75"/>
      <c r="G65" s="77"/>
      <c r="H65" s="78"/>
      <c r="J65" s="45"/>
      <c r="K65" s="36"/>
    </row>
    <row r="66" spans="1:13">
      <c r="A66" s="79" t="s">
        <v>32</v>
      </c>
      <c r="B66" s="80"/>
      <c r="C66" s="38"/>
      <c r="D66" s="80"/>
      <c r="E66" s="81">
        <v>119723</v>
      </c>
      <c r="F66" s="11">
        <v>5.824060662347201E-2</v>
      </c>
      <c r="G66" s="13">
        <v>1170725.02</v>
      </c>
      <c r="H66" s="15">
        <f>SUM(G66/G78)*100</f>
        <v>6.7580787544616008E-2</v>
      </c>
      <c r="J66" s="45"/>
      <c r="K66" s="45"/>
    </row>
    <row r="67" spans="1:13">
      <c r="A67" s="8" t="s">
        <v>33</v>
      </c>
      <c r="B67" s="80"/>
      <c r="C67" s="82"/>
      <c r="D67" s="80"/>
      <c r="E67" s="81">
        <v>3178623.98</v>
      </c>
      <c r="F67" s="11">
        <v>1.5462775642367377</v>
      </c>
      <c r="G67" s="13">
        <v>22827242.550000001</v>
      </c>
      <c r="H67" s="15">
        <f>SUM(G67/G78)*100</f>
        <v>1.3177159475082958</v>
      </c>
      <c r="J67" s="45"/>
      <c r="K67" s="45"/>
    </row>
    <row r="68" spans="1:13">
      <c r="A68" s="8" t="s">
        <v>34</v>
      </c>
      <c r="B68" s="80"/>
      <c r="C68" s="80"/>
      <c r="D68" s="80"/>
      <c r="E68" s="81">
        <v>1662647.22</v>
      </c>
      <c r="F68" s="11">
        <v>0.80881353368717235</v>
      </c>
      <c r="G68" s="13">
        <v>10864926.710000001</v>
      </c>
      <c r="H68" s="15">
        <f>SUM(G68/G78)*100</f>
        <v>0.62718425858561888</v>
      </c>
      <c r="J68" s="36"/>
      <c r="K68" s="45"/>
    </row>
    <row r="69" spans="1:13">
      <c r="A69" s="8" t="s">
        <v>35</v>
      </c>
      <c r="B69" s="80"/>
      <c r="C69" s="80"/>
      <c r="D69" s="80"/>
      <c r="E69" s="81">
        <v>866391.31</v>
      </c>
      <c r="F69" s="11">
        <v>0.42146584589180514</v>
      </c>
      <c r="G69" s="13">
        <v>3422343.8200000003</v>
      </c>
      <c r="H69" s="15">
        <f>SUM(G69/G78)*100</f>
        <v>0.19755680168520667</v>
      </c>
      <c r="J69" s="36"/>
      <c r="K69" s="45"/>
    </row>
    <row r="70" spans="1:13">
      <c r="A70" s="8" t="s">
        <v>62</v>
      </c>
      <c r="B70" s="80"/>
      <c r="C70" s="80"/>
      <c r="D70" s="80"/>
      <c r="E70" s="81">
        <v>0</v>
      </c>
      <c r="F70" s="11">
        <v>0</v>
      </c>
      <c r="G70" s="13">
        <v>0</v>
      </c>
      <c r="H70" s="15">
        <f>SUM(G70/G78)*100</f>
        <v>0</v>
      </c>
      <c r="J70" s="36"/>
      <c r="K70" s="45"/>
    </row>
    <row r="71" spans="1:13">
      <c r="A71" s="79" t="s">
        <v>36</v>
      </c>
      <c r="B71" s="80"/>
      <c r="C71" s="80"/>
      <c r="D71" s="80"/>
      <c r="E71" s="81">
        <v>729023.96</v>
      </c>
      <c r="F71" s="18">
        <v>0.35464194577020114</v>
      </c>
      <c r="G71" s="19">
        <v>6190106.2699999996</v>
      </c>
      <c r="H71" s="20">
        <f>SUM(G71/G78)*100</f>
        <v>0.35732751035889315</v>
      </c>
      <c r="J71" s="36"/>
      <c r="K71" s="45"/>
    </row>
    <row r="72" spans="1:13">
      <c r="A72" s="83"/>
      <c r="B72" s="82" t="s">
        <v>63</v>
      </c>
      <c r="C72" s="82"/>
      <c r="D72" s="82"/>
      <c r="E72" s="58">
        <v>6556410.4699999997</v>
      </c>
      <c r="F72" s="84">
        <v>3.1894394962093884</v>
      </c>
      <c r="G72" s="24">
        <v>44475344.370000005</v>
      </c>
      <c r="H72" s="85">
        <f t="shared" ref="H72" si="3">SUM(H66:H71)</f>
        <v>2.5673653056826304</v>
      </c>
      <c r="J72" s="36"/>
      <c r="K72" s="45"/>
    </row>
    <row r="73" spans="1:13">
      <c r="A73" s="79" t="s">
        <v>51</v>
      </c>
      <c r="B73" s="82"/>
      <c r="C73" s="82"/>
      <c r="D73" s="82"/>
      <c r="E73" s="81">
        <v>7917318.5</v>
      </c>
      <c r="F73" s="86">
        <v>3.8514690767123896</v>
      </c>
      <c r="G73" s="87">
        <v>44930178.719999999</v>
      </c>
      <c r="H73" s="88">
        <f>SUM(G73/G78)*100</f>
        <v>2.5936208849606261</v>
      </c>
      <c r="J73" s="36"/>
      <c r="K73" s="45"/>
    </row>
    <row r="74" spans="1:13">
      <c r="A74" s="79" t="s">
        <v>64</v>
      </c>
      <c r="B74" s="80"/>
      <c r="C74" s="82"/>
      <c r="D74" s="80"/>
      <c r="E74" s="81">
        <v>8514571.8500000015</v>
      </c>
      <c r="F74" s="11">
        <v>4.1420097197960155</v>
      </c>
      <c r="G74" s="87">
        <v>34104525.160000004</v>
      </c>
      <c r="H74" s="15">
        <f>SUM(G74/G78)*100</f>
        <v>1.9687036919634395</v>
      </c>
      <c r="J74" s="45"/>
      <c r="K74" s="45"/>
    </row>
    <row r="75" spans="1:13">
      <c r="A75" s="79" t="s">
        <v>65</v>
      </c>
      <c r="B75" s="80"/>
      <c r="C75" s="82"/>
      <c r="D75" s="80"/>
      <c r="E75" s="81">
        <v>0</v>
      </c>
      <c r="F75" s="18">
        <v>0</v>
      </c>
      <c r="G75" s="89">
        <v>14487.57</v>
      </c>
      <c r="H75" s="20">
        <f>SUM(G75/G78)*100</f>
        <v>8.3630346450420316E-4</v>
      </c>
      <c r="J75" s="36"/>
      <c r="K75" s="45"/>
    </row>
    <row r="76" spans="1:13">
      <c r="A76" s="56"/>
      <c r="B76" s="21" t="s">
        <v>66</v>
      </c>
      <c r="C76" s="21"/>
      <c r="D76" s="21"/>
      <c r="E76" s="90">
        <v>16431890.350000001</v>
      </c>
      <c r="F76" s="91">
        <v>4.1420097197960155</v>
      </c>
      <c r="G76" s="92">
        <v>79049191.449999988</v>
      </c>
      <c r="H76" s="93">
        <f>SUM(H74:H75)</f>
        <v>1.9695399954279438</v>
      </c>
      <c r="J76" s="45"/>
      <c r="K76" s="55"/>
    </row>
    <row r="77" spans="1:13" ht="13.5" thickBot="1">
      <c r="A77" s="56"/>
      <c r="B77" s="38"/>
      <c r="C77" s="21" t="s">
        <v>67</v>
      </c>
      <c r="D77" s="21"/>
      <c r="E77" s="90">
        <v>22988300.82</v>
      </c>
      <c r="F77" s="94">
        <v>7.3314492160054039</v>
      </c>
      <c r="G77" s="95">
        <v>123524535.81999999</v>
      </c>
      <c r="H77" s="96">
        <f>SUM(H76,H72)</f>
        <v>4.5369053011105738</v>
      </c>
      <c r="J77" s="36"/>
      <c r="K77" s="36"/>
    </row>
    <row r="78" spans="1:13" ht="13.5" thickBot="1">
      <c r="A78" s="56"/>
      <c r="B78" s="21"/>
      <c r="C78" s="38"/>
      <c r="D78" s="21" t="s">
        <v>68</v>
      </c>
      <c r="E78" s="97">
        <v>205566196.75</v>
      </c>
      <c r="F78" s="98">
        <v>100</v>
      </c>
      <c r="G78" s="97">
        <v>1732334088.6299996</v>
      </c>
      <c r="H78" s="99">
        <f>SUM(G78/G78)*100</f>
        <v>100</v>
      </c>
    </row>
    <row r="79" spans="1:13" ht="13.5" thickBot="1">
      <c r="A79" s="100"/>
      <c r="B79" s="101" t="s">
        <v>69</v>
      </c>
      <c r="C79" s="101"/>
      <c r="D79" s="102"/>
      <c r="E79" s="103">
        <v>1866332.6000000238</v>
      </c>
      <c r="F79" s="104"/>
      <c r="G79" s="103">
        <v>109531468.54000044</v>
      </c>
      <c r="H79" s="105"/>
    </row>
    <row r="80" spans="1:13">
      <c r="A80" s="21"/>
      <c r="B80" s="21"/>
      <c r="C80" s="21"/>
      <c r="D80" s="21"/>
      <c r="E80" s="106"/>
      <c r="F80" s="107"/>
      <c r="G80" s="106"/>
      <c r="H80" s="107"/>
      <c r="I80" s="108"/>
      <c r="J80" s="108"/>
      <c r="K80" s="108"/>
      <c r="L80" s="108"/>
      <c r="M80" s="108"/>
    </row>
    <row r="81" spans="4:13" s="36" customFormat="1">
      <c r="E81" s="45"/>
      <c r="G81" s="45"/>
      <c r="H81" s="121"/>
      <c r="I81" s="160"/>
      <c r="J81" s="160"/>
      <c r="K81" s="160"/>
      <c r="L81" s="161"/>
      <c r="M81" s="161"/>
    </row>
    <row r="82" spans="4:13" s="36" customFormat="1">
      <c r="D82" s="120"/>
      <c r="E82" s="55"/>
      <c r="G82" s="55"/>
      <c r="H82" s="121"/>
      <c r="I82" s="111"/>
      <c r="J82" s="111"/>
      <c r="K82" s="111"/>
      <c r="L82" s="111"/>
      <c r="M82" s="111"/>
    </row>
    <row r="83" spans="4:13" s="36" customFormat="1">
      <c r="H83" s="121"/>
      <c r="I83" s="112"/>
      <c r="J83" s="113"/>
      <c r="K83" s="113"/>
      <c r="L83" s="114"/>
      <c r="M83" s="108"/>
    </row>
    <row r="84" spans="4:13" s="36" customFormat="1">
      <c r="H84" s="121"/>
      <c r="I84" s="112"/>
      <c r="J84" s="113"/>
      <c r="K84" s="113"/>
      <c r="L84" s="115"/>
      <c r="M84" s="114"/>
    </row>
    <row r="85" spans="4:13">
      <c r="E85" s="109"/>
      <c r="I85" s="112"/>
      <c r="J85" s="113"/>
      <c r="K85" s="113"/>
      <c r="L85" s="115"/>
      <c r="M85" s="114"/>
    </row>
    <row r="86" spans="4:13">
      <c r="E86" s="116"/>
      <c r="I86" s="112"/>
      <c r="J86" s="113"/>
      <c r="K86" s="113"/>
      <c r="L86" s="115"/>
      <c r="M86" s="114"/>
    </row>
    <row r="87" spans="4:13">
      <c r="I87" s="112"/>
      <c r="J87" s="113"/>
      <c r="K87" s="113"/>
      <c r="L87" s="115"/>
      <c r="M87" s="108"/>
    </row>
    <row r="88" spans="4:13">
      <c r="I88" s="112"/>
      <c r="J88" s="113"/>
      <c r="K88" s="113"/>
      <c r="L88" s="114"/>
      <c r="M88" s="108"/>
    </row>
    <row r="89" spans="4:13">
      <c r="I89" s="112"/>
      <c r="J89" s="117"/>
      <c r="K89" s="117"/>
      <c r="L89" s="114"/>
      <c r="M89" s="114"/>
    </row>
    <row r="90" spans="4:13">
      <c r="I90" s="118"/>
      <c r="J90" s="119"/>
      <c r="K90" s="118"/>
      <c r="L90" s="108"/>
      <c r="M90" s="108"/>
    </row>
    <row r="91" spans="4:13">
      <c r="I91" s="108"/>
      <c r="J91" s="108"/>
      <c r="K91" s="108"/>
      <c r="L91" s="108"/>
      <c r="M91" s="108"/>
    </row>
    <row r="92" spans="4:13">
      <c r="I92" s="108"/>
      <c r="J92" s="108"/>
      <c r="K92" s="108"/>
      <c r="L92" s="108"/>
      <c r="M92" s="108"/>
    </row>
  </sheetData>
  <mergeCells count="8">
    <mergeCell ref="I81:K81"/>
    <mergeCell ref="L81:M81"/>
    <mergeCell ref="A1:H1"/>
    <mergeCell ref="A2:H2"/>
    <mergeCell ref="A3:H3"/>
    <mergeCell ref="A4:D4"/>
    <mergeCell ref="A5:D5"/>
    <mergeCell ref="A32:D32"/>
  </mergeCells>
  <printOptions horizontalCentered="1" verticalCentered="1"/>
  <pageMargins left="0" right="0" top="0.39370078740157483" bottom="0.39370078740157483" header="0" footer="0"/>
  <pageSetup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94"/>
  <sheetViews>
    <sheetView zoomScale="130" zoomScaleNormal="130" workbookViewId="0">
      <selection activeCell="J22" sqref="J22"/>
    </sheetView>
  </sheetViews>
  <sheetFormatPr baseColWidth="10" defaultRowHeight="12.75"/>
  <cols>
    <col min="1" max="1" width="1.7109375" customWidth="1"/>
    <col min="2" max="2" width="3.5703125" customWidth="1"/>
    <col min="3" max="3" width="4" customWidth="1"/>
    <col min="4" max="4" width="26" customWidth="1"/>
    <col min="6" max="6" width="4.28515625" bestFit="1" customWidth="1"/>
    <col min="7" max="7" width="12.85546875" bestFit="1" customWidth="1"/>
    <col min="8" max="8" width="5.140625" bestFit="1" customWidth="1"/>
  </cols>
  <sheetData>
    <row r="1" spans="1:22">
      <c r="A1" s="162" t="s">
        <v>0</v>
      </c>
      <c r="B1" s="163"/>
      <c r="C1" s="163"/>
      <c r="D1" s="163"/>
      <c r="E1" s="163"/>
      <c r="F1" s="163"/>
      <c r="G1" s="163"/>
      <c r="H1" s="164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9"/>
    </row>
    <row r="2" spans="1:22">
      <c r="A2" s="165" t="s">
        <v>1</v>
      </c>
      <c r="B2" s="166"/>
      <c r="C2" s="166"/>
      <c r="D2" s="166"/>
      <c r="E2" s="166"/>
      <c r="F2" s="166"/>
      <c r="G2" s="166"/>
      <c r="H2" s="167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1"/>
    </row>
    <row r="3" spans="1:22" ht="13.5" thickBot="1">
      <c r="A3" s="168" t="s">
        <v>2</v>
      </c>
      <c r="B3" s="169"/>
      <c r="C3" s="169"/>
      <c r="D3" s="169"/>
      <c r="E3" s="169"/>
      <c r="F3" s="169"/>
      <c r="G3" s="169"/>
      <c r="H3" s="170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3"/>
    </row>
    <row r="4" spans="1:22" ht="13.5" thickBot="1">
      <c r="A4" s="171" t="s">
        <v>3</v>
      </c>
      <c r="B4" s="172"/>
      <c r="C4" s="172"/>
      <c r="D4" s="173"/>
      <c r="E4" s="2" t="s">
        <v>71</v>
      </c>
      <c r="F4" s="3" t="s">
        <v>4</v>
      </c>
      <c r="G4" s="2" t="s">
        <v>6</v>
      </c>
      <c r="H4" s="4" t="s">
        <v>4</v>
      </c>
    </row>
    <row r="5" spans="1:22" ht="10.5" customHeight="1">
      <c r="A5" s="174" t="s">
        <v>7</v>
      </c>
      <c r="B5" s="175"/>
      <c r="C5" s="175"/>
      <c r="D5" s="176"/>
      <c r="E5" s="5"/>
      <c r="F5" s="140"/>
      <c r="G5" s="155"/>
      <c r="H5" s="7"/>
    </row>
    <row r="6" spans="1:22">
      <c r="A6" s="8" t="s">
        <v>8</v>
      </c>
      <c r="B6" s="9"/>
      <c r="C6" s="9"/>
      <c r="D6" s="10"/>
      <c r="E6" s="123">
        <v>42030983</v>
      </c>
      <c r="F6" s="35">
        <f>SUM(E6/E26)*100</f>
        <v>26.534098259081023</v>
      </c>
      <c r="G6" s="123">
        <v>753455769</v>
      </c>
      <c r="H6" s="15">
        <f>SUM(G6/G26)*100</f>
        <v>37.410640333893838</v>
      </c>
    </row>
    <row r="7" spans="1:22">
      <c r="A7" s="8" t="s">
        <v>9</v>
      </c>
      <c r="B7" s="9"/>
      <c r="C7" s="9"/>
      <c r="D7" s="10"/>
      <c r="E7" s="27">
        <v>57274004</v>
      </c>
      <c r="F7" s="35">
        <f>SUM(E7/E26)*100</f>
        <v>36.156995182030357</v>
      </c>
      <c r="G7" s="27">
        <v>459082514</v>
      </c>
      <c r="H7" s="15">
        <f>SUM(G7/G26)*100</f>
        <v>22.794398186940924</v>
      </c>
    </row>
    <row r="8" spans="1:22">
      <c r="A8" s="8" t="s">
        <v>10</v>
      </c>
      <c r="B8" s="9"/>
      <c r="C8" s="9"/>
      <c r="D8" s="10"/>
      <c r="E8" s="134">
        <v>0</v>
      </c>
      <c r="F8" s="141">
        <f>SUM(E8/E26)*100</f>
        <v>0</v>
      </c>
      <c r="G8" s="134">
        <v>0</v>
      </c>
      <c r="H8" s="20">
        <f>SUM(G8/G26)*100</f>
        <v>0</v>
      </c>
    </row>
    <row r="9" spans="1:22">
      <c r="A9" s="8"/>
      <c r="B9" s="21" t="s">
        <v>11</v>
      </c>
      <c r="C9" s="9"/>
      <c r="D9" s="10"/>
      <c r="E9" s="22">
        <f>SUM(E6:E8)</f>
        <v>99304987</v>
      </c>
      <c r="F9" s="142">
        <f>SUM(E9/E26)*100</f>
        <v>62.691093441111377</v>
      </c>
      <c r="G9" s="24">
        <f>SUM(G6:G8)</f>
        <v>1212538283</v>
      </c>
      <c r="H9" s="25">
        <f>SUM(G9/G26)*100</f>
        <v>60.205038520834755</v>
      </c>
    </row>
    <row r="10" spans="1:22">
      <c r="A10" s="8" t="s">
        <v>12</v>
      </c>
      <c r="B10" s="9"/>
      <c r="C10" s="9"/>
      <c r="D10" s="10"/>
      <c r="E10" s="123">
        <v>3556417.78</v>
      </c>
      <c r="F10" s="35">
        <f>SUM(E10/E26)*100</f>
        <v>2.2451613569176527</v>
      </c>
      <c r="G10" s="123">
        <v>48999307.940000005</v>
      </c>
      <c r="H10" s="15">
        <f>SUM(G10/G26)*100</f>
        <v>2.4329171815698825</v>
      </c>
    </row>
    <row r="11" spans="1:22">
      <c r="A11" s="8" t="s">
        <v>13</v>
      </c>
      <c r="B11" s="9"/>
      <c r="C11" s="9"/>
      <c r="D11" s="10"/>
      <c r="E11" s="122">
        <v>1108934.9099999999</v>
      </c>
      <c r="F11" s="35">
        <f>SUM(E11/E26)*100</f>
        <v>0.70006899112650234</v>
      </c>
      <c r="G11" s="122">
        <v>11726833.75</v>
      </c>
      <c r="H11" s="15">
        <f>SUM(G11/G26)*100</f>
        <v>0.58226159746427997</v>
      </c>
    </row>
    <row r="12" spans="1:22">
      <c r="A12" s="8" t="s">
        <v>14</v>
      </c>
      <c r="B12" s="9"/>
      <c r="C12" s="9"/>
      <c r="D12" s="10"/>
      <c r="E12" s="27">
        <v>16735870.960000001</v>
      </c>
      <c r="F12" s="35">
        <f>SUM(E12/E26)*100</f>
        <v>10.565330925140168</v>
      </c>
      <c r="G12" s="122">
        <v>61666053.270000003</v>
      </c>
      <c r="H12" s="15">
        <f>SUM(G12/G26)*100</f>
        <v>3.0618473367807044</v>
      </c>
    </row>
    <row r="13" spans="1:22">
      <c r="A13" s="8" t="s">
        <v>15</v>
      </c>
      <c r="B13" s="9"/>
      <c r="C13" s="9"/>
      <c r="D13" s="10"/>
      <c r="E13" s="27">
        <v>10977123.620000001</v>
      </c>
      <c r="F13" s="141">
        <f>SUM(E13/E26)*100</f>
        <v>6.9298421294395913</v>
      </c>
      <c r="G13" s="156">
        <v>31969599.879999999</v>
      </c>
      <c r="H13" s="20">
        <f>SUM(G13/G26)*100</f>
        <v>1.5873568853504598</v>
      </c>
    </row>
    <row r="14" spans="1:22">
      <c r="A14" s="8"/>
      <c r="B14" s="21" t="s">
        <v>16</v>
      </c>
      <c r="C14" s="9"/>
      <c r="D14" s="10"/>
      <c r="E14" s="58">
        <f>SUM(E10:E13)</f>
        <v>32378347.27</v>
      </c>
      <c r="F14" s="142">
        <f>SUM(E14/E26)*100</f>
        <v>20.440403402623915</v>
      </c>
      <c r="G14" s="24">
        <f>SUM(G10:G13)-1</f>
        <v>154361793.84</v>
      </c>
      <c r="H14" s="25">
        <f>SUM(G14/G26)*100</f>
        <v>7.6643829515132547</v>
      </c>
    </row>
    <row r="15" spans="1:22">
      <c r="A15" s="8" t="s">
        <v>17</v>
      </c>
      <c r="B15" s="9"/>
      <c r="C15" s="9"/>
      <c r="D15" s="10"/>
      <c r="E15" s="123">
        <v>6658515.9000000004</v>
      </c>
      <c r="F15" s="35">
        <f>SUM(E15/E26)*100</f>
        <v>4.2035113751741982</v>
      </c>
      <c r="G15" s="123">
        <v>105167889.67</v>
      </c>
      <c r="H15" s="15">
        <f>SUM(G15/G26)*100</f>
        <v>5.2218036638578029</v>
      </c>
    </row>
    <row r="16" spans="1:22">
      <c r="A16" s="8" t="s">
        <v>18</v>
      </c>
      <c r="B16" s="9"/>
      <c r="C16" s="9"/>
      <c r="D16" s="10"/>
      <c r="E16" s="122">
        <v>2823743</v>
      </c>
      <c r="F16" s="35">
        <f>SUM(E16/E26)*100</f>
        <v>1.782624837025397</v>
      </c>
      <c r="G16" s="122">
        <v>225793546.74000004</v>
      </c>
      <c r="H16" s="15">
        <f>SUM(G16/G26)*100</f>
        <v>11.211117512598657</v>
      </c>
    </row>
    <row r="17" spans="1:8">
      <c r="A17" s="8" t="s">
        <v>19</v>
      </c>
      <c r="B17" s="9"/>
      <c r="C17" s="9"/>
      <c r="D17" s="10"/>
      <c r="E17" s="122">
        <v>3865935.77</v>
      </c>
      <c r="F17" s="35">
        <f>SUM(E17/E26)*100</f>
        <v>2.4405596125238391</v>
      </c>
      <c r="G17" s="122">
        <v>96407876.199999988</v>
      </c>
      <c r="H17" s="15">
        <f>SUM(G17/G26)*100</f>
        <v>4.7868508415027646</v>
      </c>
    </row>
    <row r="18" spans="1:8">
      <c r="A18" s="8" t="s">
        <v>20</v>
      </c>
      <c r="B18" s="9"/>
      <c r="C18" s="9"/>
      <c r="D18" s="26"/>
      <c r="E18" s="122">
        <v>1143272</v>
      </c>
      <c r="F18" s="35">
        <f>SUM(E18/E26)*100</f>
        <v>0.72174594595744013</v>
      </c>
      <c r="G18" s="122">
        <v>8957363</v>
      </c>
      <c r="H18" s="15">
        <f>SUM(G18/G26)*100</f>
        <v>0.44475163549133068</v>
      </c>
    </row>
    <row r="19" spans="1:8">
      <c r="A19" s="8" t="s">
        <v>21</v>
      </c>
      <c r="B19" s="9"/>
      <c r="C19" s="9"/>
      <c r="D19" s="10"/>
      <c r="E19" s="122">
        <v>570477</v>
      </c>
      <c r="F19" s="35">
        <f>SUM(E19/E26)*100</f>
        <v>0.36014129796930439</v>
      </c>
      <c r="G19" s="122">
        <v>5144932.790000001</v>
      </c>
      <c r="H19" s="15">
        <f>SUM(G19/G26)*100</f>
        <v>0.25545657498143987</v>
      </c>
    </row>
    <row r="20" spans="1:8">
      <c r="A20" s="8" t="s">
        <v>22</v>
      </c>
      <c r="B20" s="9"/>
      <c r="C20" s="9"/>
      <c r="D20" s="10"/>
      <c r="E20" s="122">
        <v>1255015.23</v>
      </c>
      <c r="F20" s="35">
        <v>0</v>
      </c>
      <c r="G20" s="122">
        <v>31362785.559999999</v>
      </c>
      <c r="H20" s="15">
        <f>SUM(G20/G26)*100</f>
        <v>1.5572272968477316</v>
      </c>
    </row>
    <row r="21" spans="1:8">
      <c r="A21" s="8" t="s">
        <v>23</v>
      </c>
      <c r="B21" s="9"/>
      <c r="C21" s="9"/>
      <c r="D21" s="10"/>
      <c r="E21" s="122">
        <v>744731.31</v>
      </c>
      <c r="F21" s="35">
        <f>SUM(E21/E26)*100</f>
        <v>0.47014778969490512</v>
      </c>
      <c r="G21" s="122">
        <v>7532641.0299999993</v>
      </c>
      <c r="H21" s="15">
        <f>SUM(G21/G26)*100</f>
        <v>0.37401123719800139</v>
      </c>
    </row>
    <row r="22" spans="1:8">
      <c r="A22" s="8" t="s">
        <v>24</v>
      </c>
      <c r="B22" s="9"/>
      <c r="C22" s="9"/>
      <c r="D22" s="10"/>
      <c r="E22" s="122">
        <v>1845534.84</v>
      </c>
      <c r="F22" s="35">
        <f>SUM(E22/E26)*100</f>
        <v>1.165083452488308</v>
      </c>
      <c r="G22" s="122">
        <v>9661631.6300000008</v>
      </c>
      <c r="H22" s="15">
        <f>SUM(G22/G26)*100</f>
        <v>0.47972003244227923</v>
      </c>
    </row>
    <row r="23" spans="1:8">
      <c r="A23" s="8" t="s">
        <v>25</v>
      </c>
      <c r="B23" s="9"/>
      <c r="C23" s="9"/>
      <c r="D23" s="10"/>
      <c r="E23" s="122">
        <v>7813100.4699999997</v>
      </c>
      <c r="F23" s="141">
        <f>SUM(E23/E26)*100</f>
        <v>4.9323989300714697</v>
      </c>
      <c r="G23" s="157">
        <v>157085885.19999999</v>
      </c>
      <c r="H23" s="20">
        <f>SUM(G23/G26)*100</f>
        <v>7.7996397327319906</v>
      </c>
    </row>
    <row r="24" spans="1:8">
      <c r="A24" s="8"/>
      <c r="B24" s="21" t="s">
        <v>26</v>
      </c>
      <c r="C24" s="9"/>
      <c r="D24" s="10"/>
      <c r="E24" s="58">
        <f>SUM(E15:E23)</f>
        <v>26720325.52</v>
      </c>
      <c r="F24" s="142">
        <f>SUM(E24/E26)*100</f>
        <v>16.868502524966171</v>
      </c>
      <c r="G24" s="24">
        <f>SUM(G15:G23)</f>
        <v>647114551.81999993</v>
      </c>
      <c r="H24" s="25">
        <f>SUM(G24/G26)*100</f>
        <v>32.130578527651991</v>
      </c>
    </row>
    <row r="25" spans="1:8">
      <c r="A25" s="8"/>
      <c r="B25" s="21"/>
      <c r="C25" s="9"/>
      <c r="D25" s="10"/>
      <c r="E25" s="28"/>
      <c r="F25" s="30"/>
      <c r="G25" s="28"/>
      <c r="H25" s="31"/>
    </row>
    <row r="26" spans="1:8" ht="15.75" customHeight="1" thickBot="1">
      <c r="A26" s="8"/>
      <c r="B26" s="9"/>
      <c r="C26" s="21" t="s">
        <v>27</v>
      </c>
      <c r="D26" s="10"/>
      <c r="E26" s="32">
        <f>SUM(E24,E14,E9)+1</f>
        <v>158403660.78999999</v>
      </c>
      <c r="F26" s="143">
        <f>SUM(E26/E26)*100</f>
        <v>100</v>
      </c>
      <c r="G26" s="32">
        <f>SUM(G24,G14,G9)</f>
        <v>2014014628.6599998</v>
      </c>
      <c r="H26" s="34">
        <f>SUM(G26/G26)*100</f>
        <v>100</v>
      </c>
    </row>
    <row r="27" spans="1:8" ht="13.5" thickTop="1">
      <c r="A27" s="8"/>
      <c r="B27" s="9"/>
      <c r="C27" s="9"/>
      <c r="D27" s="10"/>
      <c r="E27" s="13"/>
      <c r="F27" s="35"/>
      <c r="G27" s="159"/>
      <c r="H27" s="15"/>
    </row>
    <row r="28" spans="1:8">
      <c r="A28" s="8"/>
      <c r="B28" s="9"/>
      <c r="C28" s="9" t="s">
        <v>28</v>
      </c>
      <c r="D28" s="10"/>
      <c r="E28" s="135">
        <v>2794674.95</v>
      </c>
      <c r="F28" s="144">
        <f>SUM(E28/E26)</f>
        <v>1.7642742194607333E-2</v>
      </c>
      <c r="G28" s="157">
        <v>72097909.470000014</v>
      </c>
      <c r="H28" s="15">
        <f>SUM(G28/G26)</f>
        <v>3.5798106152768849E-2</v>
      </c>
    </row>
    <row r="29" spans="1:8">
      <c r="A29" s="8"/>
      <c r="B29" s="9"/>
      <c r="C29" s="9"/>
      <c r="D29" s="10"/>
      <c r="E29" s="13"/>
      <c r="F29" s="35"/>
      <c r="G29" s="13"/>
      <c r="H29" s="15"/>
    </row>
    <row r="30" spans="1:8" ht="13.5" thickBot="1">
      <c r="A30" s="8"/>
      <c r="B30" s="9"/>
      <c r="C30" s="21" t="s">
        <v>29</v>
      </c>
      <c r="D30" s="10"/>
      <c r="E30" s="32">
        <f>SUM(E26-E28)</f>
        <v>155608985.84</v>
      </c>
      <c r="F30" s="143">
        <f>SUM(E30/E30)*100</f>
        <v>100</v>
      </c>
      <c r="G30" s="32">
        <f>SUM(G26-G28)</f>
        <v>1941916719.1899998</v>
      </c>
      <c r="H30" s="34">
        <f>SUM(G30/G30)*100</f>
        <v>100</v>
      </c>
    </row>
    <row r="31" spans="1:8" ht="13.5" thickTop="1">
      <c r="A31" s="8"/>
      <c r="B31" s="9"/>
      <c r="C31" s="9"/>
      <c r="D31" s="10"/>
      <c r="E31" s="13"/>
      <c r="F31" s="35"/>
      <c r="G31" s="13"/>
      <c r="H31" s="15"/>
    </row>
    <row r="32" spans="1:8">
      <c r="A32" s="177" t="s">
        <v>30</v>
      </c>
      <c r="B32" s="178"/>
      <c r="C32" s="178"/>
      <c r="D32" s="179"/>
      <c r="E32" s="13"/>
      <c r="F32" s="35"/>
      <c r="G32" s="13"/>
      <c r="H32" s="15"/>
    </row>
    <row r="33" spans="1:8">
      <c r="A33" s="37"/>
      <c r="B33" s="38"/>
      <c r="C33" s="39" t="s">
        <v>31</v>
      </c>
      <c r="D33" s="40"/>
      <c r="E33" s="41"/>
      <c r="F33" s="42"/>
      <c r="G33" s="43"/>
      <c r="H33" s="7"/>
    </row>
    <row r="34" spans="1:8">
      <c r="A34" s="8" t="s">
        <v>32</v>
      </c>
      <c r="B34" s="9"/>
      <c r="C34" s="9"/>
      <c r="D34" s="10"/>
      <c r="E34" s="136">
        <v>128189667.98999999</v>
      </c>
      <c r="F34" s="35">
        <f>SUM(E34/E78)*100</f>
        <v>58.101961582921668</v>
      </c>
      <c r="G34" s="136">
        <v>1135047093.1099999</v>
      </c>
      <c r="H34" s="15">
        <f>SUM(G34/G78)*100</f>
        <v>59.821021382819204</v>
      </c>
    </row>
    <row r="35" spans="1:8">
      <c r="A35" s="8" t="s">
        <v>33</v>
      </c>
      <c r="B35" s="9"/>
      <c r="C35" s="9"/>
      <c r="D35" s="10"/>
      <c r="E35" s="125">
        <v>27305145.449999999</v>
      </c>
      <c r="F35" s="35">
        <f>SUM(E35/E78)*100</f>
        <v>12.37605601783561</v>
      </c>
      <c r="G35" s="122">
        <v>195118346.44</v>
      </c>
      <c r="H35" s="15">
        <f>SUM(G35/G78)*100</f>
        <v>10.283431273839129</v>
      </c>
    </row>
    <row r="36" spans="1:8">
      <c r="A36" s="8" t="s">
        <v>34</v>
      </c>
      <c r="B36" s="9"/>
      <c r="C36" s="9"/>
      <c r="D36" s="10"/>
      <c r="E36" s="122">
        <v>8255166.2000000002</v>
      </c>
      <c r="F36" s="35">
        <f>SUM(E36/E78)*100</f>
        <v>3.7416537302401776</v>
      </c>
      <c r="G36" s="122">
        <v>90032790.950000003</v>
      </c>
      <c r="H36" s="15">
        <f>SUM(G36/G78)*100</f>
        <v>4.7450485052719191</v>
      </c>
    </row>
    <row r="37" spans="1:8">
      <c r="A37" s="8" t="s">
        <v>35</v>
      </c>
      <c r="B37" s="9"/>
      <c r="C37" s="9"/>
      <c r="D37" s="10"/>
      <c r="E37" s="122">
        <v>5846959.5700000003</v>
      </c>
      <c r="F37" s="35">
        <f>SUM(E37/E78)*100</f>
        <v>2.6501341772687761</v>
      </c>
      <c r="G37" s="122">
        <v>46976001.920000002</v>
      </c>
      <c r="H37" s="15">
        <f>SUM(G37/G78)*100</f>
        <v>2.4758024864289383</v>
      </c>
    </row>
    <row r="38" spans="1:8">
      <c r="A38" s="8" t="s">
        <v>36</v>
      </c>
      <c r="B38" s="9"/>
      <c r="C38" s="9"/>
      <c r="D38" s="10"/>
      <c r="E38" s="122">
        <v>11188865.699999999</v>
      </c>
      <c r="F38" s="145">
        <f>SUM(E38/E78)*100</f>
        <v>5.0713529042651349</v>
      </c>
      <c r="G38" s="122">
        <v>52291109.290000007</v>
      </c>
      <c r="H38" s="47">
        <f>SUM(G38/G78)*100</f>
        <v>2.7559275610296421</v>
      </c>
    </row>
    <row r="39" spans="1:8" ht="13.5" thickBot="1">
      <c r="A39" s="8"/>
      <c r="B39" s="21" t="s">
        <v>37</v>
      </c>
      <c r="C39" s="9"/>
      <c r="D39" s="10"/>
      <c r="E39" s="48">
        <f>SUM(E34:E38)+1</f>
        <v>180785805.90999997</v>
      </c>
      <c r="F39" s="146">
        <f t="shared" ref="F39:H39" si="0">SUM(F34:F38)</f>
        <v>81.941158412531379</v>
      </c>
      <c r="G39" s="50">
        <f>SUM(G34:G38)</f>
        <v>1519465341.71</v>
      </c>
      <c r="H39" s="51">
        <f t="shared" si="0"/>
        <v>80.081231209388832</v>
      </c>
    </row>
    <row r="40" spans="1:8" ht="13.5" thickTop="1">
      <c r="A40" s="8" t="s">
        <v>38</v>
      </c>
      <c r="B40" s="9"/>
      <c r="C40" s="9"/>
      <c r="D40" s="10"/>
      <c r="E40" s="136">
        <v>77147.850000000006</v>
      </c>
      <c r="F40" s="35">
        <f>SUM(E40/E78)*100</f>
        <v>3.4967259742451913E-2</v>
      </c>
      <c r="G40" s="123">
        <v>1609584.07</v>
      </c>
      <c r="H40" s="15">
        <f>SUM(G40/G78)*100</f>
        <v>8.4830808918325465E-2</v>
      </c>
    </row>
    <row r="41" spans="1:8">
      <c r="A41" s="8" t="s">
        <v>39</v>
      </c>
      <c r="B41" s="9"/>
      <c r="C41" s="9"/>
      <c r="D41" s="10"/>
      <c r="E41" s="137">
        <v>24679.48</v>
      </c>
      <c r="F41" s="35">
        <f>SUM(E41/E78)*100</f>
        <v>1.1185973263916585E-2</v>
      </c>
      <c r="G41" s="122">
        <v>922029.54999999993</v>
      </c>
      <c r="H41" s="15">
        <f>SUM(G41/G78)*100</f>
        <v>4.8594238742123992E-2</v>
      </c>
    </row>
    <row r="42" spans="1:8">
      <c r="A42" s="8" t="s">
        <v>40</v>
      </c>
      <c r="B42" s="9"/>
      <c r="C42" s="9"/>
      <c r="D42" s="10"/>
      <c r="E42" s="137">
        <v>514291.11</v>
      </c>
      <c r="F42" s="35">
        <f>SUM(E42/E78)*100</f>
        <v>0.23310242380836155</v>
      </c>
      <c r="G42" s="122">
        <v>4677604.28</v>
      </c>
      <c r="H42" s="15">
        <f>SUM(G42/G78)*100</f>
        <v>0.24652639291604159</v>
      </c>
    </row>
    <row r="43" spans="1:8">
      <c r="A43" s="8" t="s">
        <v>41</v>
      </c>
      <c r="B43" s="9"/>
      <c r="C43" s="9"/>
      <c r="D43" s="10"/>
      <c r="E43" s="137">
        <v>44707.72</v>
      </c>
      <c r="F43" s="35">
        <f>SUM(E43/E78)*100</f>
        <v>2.0263772194984205E-2</v>
      </c>
      <c r="G43" s="122">
        <v>551787.92999999993</v>
      </c>
      <c r="H43" s="15">
        <f>SUM(G43/G78)*100</f>
        <v>2.9081187696687594E-2</v>
      </c>
    </row>
    <row r="44" spans="1:8">
      <c r="A44" s="8" t="s">
        <v>42</v>
      </c>
      <c r="B44" s="9"/>
      <c r="C44" s="9"/>
      <c r="D44" s="10"/>
      <c r="E44" s="137">
        <v>76759.240000000005</v>
      </c>
      <c r="F44" s="35">
        <f>SUM(E44/E78)*100</f>
        <v>3.4791122276423836E-2</v>
      </c>
      <c r="G44" s="122">
        <v>806551.70000000007</v>
      </c>
      <c r="H44" s="15">
        <f>SUM(G44/G78)*100</f>
        <v>4.2508145067222593E-2</v>
      </c>
    </row>
    <row r="45" spans="1:8">
      <c r="A45" s="8" t="s">
        <v>43</v>
      </c>
      <c r="B45" s="9"/>
      <c r="C45" s="9"/>
      <c r="D45" s="10"/>
      <c r="E45" s="137">
        <v>0</v>
      </c>
      <c r="F45" s="35">
        <f>SUM(E45/E78)*100</f>
        <v>0</v>
      </c>
      <c r="G45" s="124">
        <v>0</v>
      </c>
      <c r="H45" s="15">
        <f>SUM(G45/G78)*100</f>
        <v>0</v>
      </c>
    </row>
    <row r="46" spans="1:8">
      <c r="A46" s="8" t="s">
        <v>44</v>
      </c>
      <c r="B46" s="9"/>
      <c r="C46" s="9"/>
      <c r="D46" s="10"/>
      <c r="E46" s="137">
        <v>15425.04</v>
      </c>
      <c r="F46" s="35">
        <f>SUM(E46/E78)*100</f>
        <v>6.9913987261823948E-3</v>
      </c>
      <c r="G46" s="122">
        <v>300165.92999999993</v>
      </c>
      <c r="H46" s="15">
        <f>SUM(G46/G78)*100</f>
        <v>1.5819812786555133E-2</v>
      </c>
    </row>
    <row r="47" spans="1:8">
      <c r="A47" s="8" t="s">
        <v>45</v>
      </c>
      <c r="B47" s="9"/>
      <c r="C47" s="9"/>
      <c r="D47" s="10"/>
      <c r="E47" s="138">
        <v>4240</v>
      </c>
      <c r="F47" s="141">
        <f>SUM(E47/E79)*100</f>
        <v>-6.5210878056959952E-3</v>
      </c>
      <c r="G47" s="157">
        <v>220939.58999999997</v>
      </c>
      <c r="H47" s="20">
        <f>SUM(G47/G79)*100</f>
        <v>0.49636353155226115</v>
      </c>
    </row>
    <row r="48" spans="1:8">
      <c r="A48" s="8"/>
      <c r="B48" s="21" t="s">
        <v>46</v>
      </c>
      <c r="C48" s="9"/>
      <c r="D48" s="10"/>
      <c r="E48" s="22">
        <f>SUM(E40:E47)</f>
        <v>757250.44</v>
      </c>
      <c r="F48" s="142">
        <f>SUM(F40:F46)</f>
        <v>0.34130195001232044</v>
      </c>
      <c r="G48" s="24">
        <f>SUM(G40:G47)</f>
        <v>9088663.0499999989</v>
      </c>
      <c r="H48" s="25">
        <f>SUM(H40:H46)</f>
        <v>0.46736058612695641</v>
      </c>
    </row>
    <row r="49" spans="1:8">
      <c r="A49" s="8"/>
      <c r="B49" s="21"/>
      <c r="C49" s="9"/>
      <c r="D49" s="10"/>
      <c r="E49" s="54"/>
      <c r="F49" s="30"/>
      <c r="G49" s="28"/>
      <c r="H49" s="31"/>
    </row>
    <row r="50" spans="1:8">
      <c r="A50" s="8"/>
      <c r="B50" s="9"/>
      <c r="C50" s="21" t="s">
        <v>47</v>
      </c>
      <c r="D50" s="10"/>
      <c r="E50" s="22">
        <f>SUM(E39+E48)</f>
        <v>181543056.34999996</v>
      </c>
      <c r="F50" s="142">
        <f>SUM(E50/E78)*100</f>
        <v>82.284382595613906</v>
      </c>
      <c r="G50" s="24">
        <f>SUM(G39+G48)</f>
        <v>1528554004.76</v>
      </c>
      <c r="H50" s="25">
        <f>SUM(G50/G78)*100</f>
        <v>80.560236098221765</v>
      </c>
    </row>
    <row r="51" spans="1:8">
      <c r="A51" s="8" t="s">
        <v>48</v>
      </c>
      <c r="B51" s="9"/>
      <c r="C51" s="9"/>
      <c r="D51" s="10"/>
      <c r="E51" s="139">
        <v>0</v>
      </c>
      <c r="F51" s="35">
        <f>SUM(E51/E78)*100</f>
        <v>0</v>
      </c>
      <c r="G51" s="158">
        <v>34800</v>
      </c>
      <c r="H51" s="15">
        <f>SUM(G51/G78)*100</f>
        <v>1.8340838514621521E-3</v>
      </c>
    </row>
    <row r="52" spans="1:8">
      <c r="A52" s="8" t="s">
        <v>49</v>
      </c>
      <c r="B52" s="9"/>
      <c r="C52" s="9"/>
      <c r="D52" s="10"/>
      <c r="E52" s="126">
        <v>98928.4</v>
      </c>
      <c r="F52" s="35">
        <f>SUM(E52/E78)*100</f>
        <v>4.4839293106744768E-2</v>
      </c>
      <c r="G52" s="126">
        <v>263192.34999999998</v>
      </c>
      <c r="H52" s="15">
        <f>SUM(G53/G78)*100</f>
        <v>4.4970102227524515</v>
      </c>
    </row>
    <row r="53" spans="1:8">
      <c r="A53" s="8" t="s">
        <v>50</v>
      </c>
      <c r="B53" s="9"/>
      <c r="C53" s="9"/>
      <c r="D53" s="10"/>
      <c r="E53" s="27">
        <v>0</v>
      </c>
      <c r="F53" s="35">
        <f>SUM(E53/E78)*100</f>
        <v>0</v>
      </c>
      <c r="G53" s="126">
        <v>85326500</v>
      </c>
      <c r="H53" s="15">
        <f>SUM(G54/G79)*100</f>
        <v>201.93359945260406</v>
      </c>
    </row>
    <row r="54" spans="1:8">
      <c r="A54" s="8" t="s">
        <v>51</v>
      </c>
      <c r="B54" s="9"/>
      <c r="C54" s="9"/>
      <c r="D54" s="10"/>
      <c r="E54" s="27">
        <v>6264170.9600000009</v>
      </c>
      <c r="F54" s="35">
        <f>SUM(E54/E78)*100</f>
        <v>2.8392352221020336</v>
      </c>
      <c r="G54" s="126">
        <v>89883973.810000002</v>
      </c>
      <c r="H54" s="15">
        <f>SUM(G54/G78)*100</f>
        <v>4.7372053123611497</v>
      </c>
    </row>
    <row r="55" spans="1:8">
      <c r="A55" s="8" t="s">
        <v>52</v>
      </c>
      <c r="B55" s="9"/>
      <c r="C55" s="9"/>
      <c r="D55" s="10"/>
      <c r="E55" s="126">
        <v>130500</v>
      </c>
      <c r="F55" s="35">
        <f>SUM(E55/E78)*100</f>
        <v>5.9149119468526662E-2</v>
      </c>
      <c r="G55" s="127">
        <v>208140.40000000002</v>
      </c>
      <c r="H55" s="15">
        <f>SUM(G55/G78)*100</f>
        <v>1.0969739841289452E-2</v>
      </c>
    </row>
    <row r="56" spans="1:8">
      <c r="A56" s="8" t="s">
        <v>53</v>
      </c>
      <c r="B56" s="9"/>
      <c r="C56" s="9"/>
      <c r="D56" s="10"/>
      <c r="E56" s="126">
        <v>1215743.5</v>
      </c>
      <c r="F56" s="35">
        <f>SUM(E56/E78)*100</f>
        <v>0.55103568984356122</v>
      </c>
      <c r="G56" s="126">
        <v>7004058.1499999994</v>
      </c>
      <c r="H56" s="15">
        <f>SUM(G56/G78)*100</f>
        <v>0.36913879159818608</v>
      </c>
    </row>
    <row r="57" spans="1:8">
      <c r="A57" s="8" t="s">
        <v>54</v>
      </c>
      <c r="B57" s="9"/>
      <c r="C57" s="9"/>
      <c r="D57" s="10"/>
      <c r="E57" s="126">
        <v>3431949.17</v>
      </c>
      <c r="F57" s="35">
        <f>SUM(E57/E78)*100</f>
        <v>1.5555308158332635</v>
      </c>
      <c r="G57" s="126">
        <v>15572740.65</v>
      </c>
      <c r="H57" s="15">
        <f>SUM(G57/G78)*100</f>
        <v>0.82073885486129927</v>
      </c>
    </row>
    <row r="58" spans="1:8">
      <c r="A58" s="8" t="s">
        <v>55</v>
      </c>
      <c r="B58" s="9"/>
      <c r="C58" s="9"/>
      <c r="D58" s="10"/>
      <c r="E58" s="126">
        <v>0</v>
      </c>
      <c r="F58" s="35">
        <f>SUM(E58/E78)*100</f>
        <v>0</v>
      </c>
      <c r="G58" s="127">
        <v>6702034.9600000009</v>
      </c>
      <c r="H58" s="15">
        <f>SUM(G58/G78)*100</f>
        <v>0.35322109459973539</v>
      </c>
    </row>
    <row r="59" spans="1:8">
      <c r="A59" s="8" t="s">
        <v>56</v>
      </c>
      <c r="B59" s="9"/>
      <c r="C59" s="9"/>
      <c r="D59" s="10"/>
      <c r="E59" s="126">
        <v>1547914.55</v>
      </c>
      <c r="F59" s="35">
        <f>SUM(E59/E78)*100</f>
        <v>0.70159220417640367</v>
      </c>
      <c r="G59" s="126">
        <v>12474415.660000002</v>
      </c>
      <c r="H59" s="15">
        <f>SUM(G59/G78)*100</f>
        <v>0.65744610110438462</v>
      </c>
    </row>
    <row r="60" spans="1:8">
      <c r="A60" s="8" t="s">
        <v>57</v>
      </c>
      <c r="B60" s="9"/>
      <c r="C60" s="9"/>
      <c r="D60" s="10"/>
      <c r="E60" s="126">
        <v>-462115.4</v>
      </c>
      <c r="F60" s="35"/>
      <c r="G60" s="127">
        <v>998012.64999999979</v>
      </c>
      <c r="H60" s="15"/>
    </row>
    <row r="61" spans="1:8">
      <c r="A61" s="8" t="s">
        <v>58</v>
      </c>
      <c r="B61" s="9"/>
      <c r="C61" s="9"/>
      <c r="D61" s="10"/>
      <c r="E61" s="126">
        <v>1500000</v>
      </c>
      <c r="F61" s="35">
        <f>SUM(E61/E78)*100</f>
        <v>0.67987493641984664</v>
      </c>
      <c r="G61" s="126">
        <v>1500000</v>
      </c>
      <c r="H61" s="15">
        <f>SUM(G61/G78)*100</f>
        <v>7.9055338425092755E-2</v>
      </c>
    </row>
    <row r="62" spans="1:8">
      <c r="A62" s="56"/>
      <c r="B62" s="21" t="s">
        <v>59</v>
      </c>
      <c r="C62" s="21"/>
      <c r="D62" s="57"/>
      <c r="E62" s="58">
        <f>SUM(E51:E61)-1</f>
        <v>13727090.180000002</v>
      </c>
      <c r="F62" s="147">
        <f t="shared" ref="F62:H62" si="1">SUM(F51:F61)</f>
        <v>6.4312572809503799</v>
      </c>
      <c r="G62" s="60">
        <f>SUM(G51:G61)-1</f>
        <v>219967867.63000003</v>
      </c>
      <c r="H62" s="61">
        <f t="shared" si="1"/>
        <v>213.46021899199911</v>
      </c>
    </row>
    <row r="63" spans="1:8" ht="13.5" thickBot="1">
      <c r="A63" s="56"/>
      <c r="B63" s="21"/>
      <c r="C63" s="21" t="s">
        <v>60</v>
      </c>
      <c r="D63" s="57"/>
      <c r="E63" s="62">
        <f>SUM(E50+E62)</f>
        <v>195270146.52999997</v>
      </c>
      <c r="F63" s="148">
        <f t="shared" ref="F63:H63" si="2">SUM(F50+F62)</f>
        <v>88.715639876564282</v>
      </c>
      <c r="G63" s="64">
        <f>SUM(G50+G62)</f>
        <v>1748521872.3900001</v>
      </c>
      <c r="H63" s="65">
        <f t="shared" si="2"/>
        <v>294.02045509022088</v>
      </c>
    </row>
    <row r="64" spans="1:8">
      <c r="A64" s="66"/>
      <c r="B64" s="67"/>
      <c r="C64" s="67"/>
      <c r="D64" s="67"/>
      <c r="E64" s="68"/>
      <c r="F64" s="70"/>
      <c r="G64" s="71"/>
      <c r="H64" s="72"/>
    </row>
    <row r="65" spans="1:8">
      <c r="A65" s="56"/>
      <c r="B65" s="21"/>
      <c r="C65" s="73" t="s">
        <v>61</v>
      </c>
      <c r="D65" s="21"/>
      <c r="E65" s="74"/>
      <c r="F65" s="76"/>
      <c r="G65" s="77"/>
      <c r="H65" s="78"/>
    </row>
    <row r="66" spans="1:8">
      <c r="A66" s="79" t="s">
        <v>32</v>
      </c>
      <c r="B66" s="80"/>
      <c r="C66" s="38"/>
      <c r="D66" s="80"/>
      <c r="E66" s="123">
        <v>182627.14</v>
      </c>
      <c r="F66" s="35">
        <f>SUM(E66/E78)*100</f>
        <v>8.2775743464025622E-2</v>
      </c>
      <c r="G66" s="123">
        <v>1353351.6600000001</v>
      </c>
      <c r="H66" s="15">
        <f>SUM(G66/G78)*100</f>
        <v>7.1326448992974051E-2</v>
      </c>
    </row>
    <row r="67" spans="1:8">
      <c r="A67" s="8" t="s">
        <v>33</v>
      </c>
      <c r="B67" s="80"/>
      <c r="C67" s="82"/>
      <c r="D67" s="80"/>
      <c r="E67" s="126">
        <v>3225406.86</v>
      </c>
      <c r="F67" s="35">
        <f>SUM(E67/E78)*100</f>
        <v>1.4619155225804248</v>
      </c>
      <c r="G67" s="126">
        <v>26052653.380000003</v>
      </c>
      <c r="H67" s="15">
        <f>SUM(G67/G78)*100</f>
        <v>1.3730675532183581</v>
      </c>
    </row>
    <row r="68" spans="1:8">
      <c r="A68" s="8" t="s">
        <v>34</v>
      </c>
      <c r="B68" s="80"/>
      <c r="C68" s="80"/>
      <c r="D68" s="80"/>
      <c r="E68" s="27">
        <v>923844.68</v>
      </c>
      <c r="F68" s="35">
        <f>SUM(E68/E78)*100</f>
        <v>0.41873256205120907</v>
      </c>
      <c r="G68" s="126">
        <v>11788768.470000001</v>
      </c>
      <c r="H68" s="15">
        <f>SUM(G68/G78)*100</f>
        <v>0.62131005400727535</v>
      </c>
    </row>
    <row r="69" spans="1:8">
      <c r="A69" s="8" t="s">
        <v>35</v>
      </c>
      <c r="B69" s="80"/>
      <c r="C69" s="80"/>
      <c r="D69" s="80"/>
      <c r="E69" s="27">
        <v>334026.17</v>
      </c>
      <c r="F69" s="35">
        <f>SUM(E69/E78)*100</f>
        <v>0.1513973473942099</v>
      </c>
      <c r="G69" s="27">
        <v>3756374.6500000004</v>
      </c>
      <c r="H69" s="15">
        <f>SUM(G69/G78)*100</f>
        <v>0.19797431280479294</v>
      </c>
    </row>
    <row r="70" spans="1:8">
      <c r="A70" s="8" t="s">
        <v>62</v>
      </c>
      <c r="B70" s="80"/>
      <c r="C70" s="80"/>
      <c r="D70" s="80"/>
      <c r="E70" s="27">
        <v>0</v>
      </c>
      <c r="F70" s="35">
        <f>SUM(E70/E78)*100</f>
        <v>0</v>
      </c>
      <c r="G70" s="27">
        <v>0</v>
      </c>
      <c r="H70" s="15">
        <f>SUM(G70/G78)*100</f>
        <v>0</v>
      </c>
    </row>
    <row r="71" spans="1:8">
      <c r="A71" s="79" t="s">
        <v>36</v>
      </c>
      <c r="B71" s="80"/>
      <c r="C71" s="80"/>
      <c r="D71" s="80"/>
      <c r="E71" s="27">
        <v>350266.48</v>
      </c>
      <c r="F71" s="141">
        <f>SUM(E71/E78)*100</f>
        <v>0.15875826721333564</v>
      </c>
      <c r="G71" s="156">
        <v>6540356</v>
      </c>
      <c r="H71" s="20">
        <f>SUM(G71/G78)*100</f>
        <v>0.34470003800039067</v>
      </c>
    </row>
    <row r="72" spans="1:8">
      <c r="A72" s="83"/>
      <c r="B72" s="82" t="s">
        <v>63</v>
      </c>
      <c r="C72" s="82"/>
      <c r="D72" s="82"/>
      <c r="E72" s="58">
        <f>SUM(E66:E71)+1</f>
        <v>5016172.33</v>
      </c>
      <c r="F72" s="149">
        <f t="shared" ref="F72:H72" si="3">SUM(F66:F71)</f>
        <v>2.273579442703205</v>
      </c>
      <c r="G72" s="24">
        <f>SUM(G66:G71)</f>
        <v>49491504.160000004</v>
      </c>
      <c r="H72" s="85">
        <f t="shared" si="3"/>
        <v>2.6083784070237916</v>
      </c>
    </row>
    <row r="73" spans="1:8">
      <c r="A73" s="79" t="s">
        <v>51</v>
      </c>
      <c r="B73" s="82"/>
      <c r="C73" s="82"/>
      <c r="D73" s="82"/>
      <c r="E73" s="123">
        <v>16658582.170000002</v>
      </c>
      <c r="F73" s="150">
        <f>SUM(E73/E78)*100</f>
        <v>7.5505016624490278</v>
      </c>
      <c r="G73" s="123">
        <v>61588760.480000004</v>
      </c>
      <c r="H73" s="88">
        <f>SUM(G73/G78)*100</f>
        <v>3.2459468686189195</v>
      </c>
    </row>
    <row r="74" spans="1:8">
      <c r="A74" s="79" t="s">
        <v>64</v>
      </c>
      <c r="B74" s="80"/>
      <c r="C74" s="82"/>
      <c r="D74" s="80"/>
      <c r="E74" s="126">
        <v>3683911.66</v>
      </c>
      <c r="F74" s="35">
        <f>SUM(E74/E78)*100</f>
        <v>1.6697328037458876</v>
      </c>
      <c r="G74" s="122">
        <v>37788444.180000007</v>
      </c>
      <c r="H74" s="15">
        <f>SUM(G74/G78)*100</f>
        <v>1.9915854954717518</v>
      </c>
    </row>
    <row r="75" spans="1:8">
      <c r="A75" s="79" t="s">
        <v>65</v>
      </c>
      <c r="B75" s="80"/>
      <c r="C75" s="82"/>
      <c r="D75" s="80"/>
      <c r="E75" s="27">
        <v>0</v>
      </c>
      <c r="F75" s="141">
        <f>SUM(E75/E78)*100</f>
        <v>0</v>
      </c>
      <c r="G75" s="156">
        <v>14489.57</v>
      </c>
      <c r="H75" s="20">
        <f>SUM(G75/G78)*100</f>
        <v>7.636519066560475E-4</v>
      </c>
    </row>
    <row r="76" spans="1:8">
      <c r="A76" s="56"/>
      <c r="B76" s="21" t="s">
        <v>66</v>
      </c>
      <c r="C76" s="21"/>
      <c r="D76" s="21"/>
      <c r="E76" s="90">
        <f>SUM(E73:E75)</f>
        <v>20342493.830000002</v>
      </c>
      <c r="F76" s="151">
        <f>SUM(F74:F75)</f>
        <v>1.6697328037458876</v>
      </c>
      <c r="G76" s="92">
        <f>SUM(G73:G75)</f>
        <v>99391694.230000004</v>
      </c>
      <c r="H76" s="93">
        <f>SUM(H74:H75)</f>
        <v>1.9923491473784078</v>
      </c>
    </row>
    <row r="77" spans="1:8" ht="16.5" customHeight="1" thickBot="1">
      <c r="A77" s="56"/>
      <c r="B77" s="38"/>
      <c r="C77" s="21" t="s">
        <v>67</v>
      </c>
      <c r="D77" s="21"/>
      <c r="E77" s="90">
        <f>SUM(E72+E76)</f>
        <v>25358666.160000004</v>
      </c>
      <c r="F77" s="152">
        <f>SUM(F76,F72)</f>
        <v>3.9433122464490928</v>
      </c>
      <c r="G77" s="95">
        <f>SUM(G72+G76)</f>
        <v>148883198.39000002</v>
      </c>
      <c r="H77" s="96">
        <f>SUM(H76,H72)</f>
        <v>4.6007275544021997</v>
      </c>
    </row>
    <row r="78" spans="1:8" s="118" customFormat="1" ht="14.25" customHeight="1" thickBot="1">
      <c r="A78" s="56"/>
      <c r="B78" s="21"/>
      <c r="C78" s="38"/>
      <c r="D78" s="21" t="s">
        <v>68</v>
      </c>
      <c r="E78" s="97">
        <f>SUM(E76+E39+E48+E62+E72)</f>
        <v>220628812.69</v>
      </c>
      <c r="F78" s="153">
        <f>SUM(E78/E78)*100</f>
        <v>100</v>
      </c>
      <c r="G78" s="97">
        <f>SUM(G76+G39+G48+G62+G72)</f>
        <v>1897405070.7800002</v>
      </c>
      <c r="H78" s="99">
        <f>SUM(G78/G78)*100</f>
        <v>100</v>
      </c>
    </row>
    <row r="79" spans="1:8" s="118" customFormat="1" ht="14.25" customHeight="1" thickBot="1">
      <c r="A79" s="100"/>
      <c r="B79" s="101" t="s">
        <v>69</v>
      </c>
      <c r="C79" s="101"/>
      <c r="D79" s="102"/>
      <c r="E79" s="103">
        <f>SUM(E30-E78)</f>
        <v>-65019826.849999994</v>
      </c>
      <c r="F79" s="154"/>
      <c r="G79" s="103">
        <f>SUM(G30-G78)</f>
        <v>44511648.409999609</v>
      </c>
      <c r="H79" s="105"/>
    </row>
    <row r="80" spans="1:8" s="118" customFormat="1"/>
    <row r="81" s="118" customFormat="1"/>
    <row r="82" s="118" customFormat="1"/>
    <row r="83" s="118" customFormat="1"/>
    <row r="84" s="118" customFormat="1"/>
    <row r="85" s="118" customFormat="1"/>
    <row r="86" s="118" customFormat="1"/>
    <row r="87" s="118" customFormat="1"/>
    <row r="88" s="118" customFormat="1"/>
    <row r="89" s="118" customFormat="1"/>
    <row r="90" s="118" customFormat="1"/>
    <row r="91" s="118" customFormat="1"/>
    <row r="92" s="118" customFormat="1"/>
    <row r="93" s="118" customFormat="1"/>
    <row r="94" s="118" customFormat="1"/>
  </sheetData>
  <mergeCells count="6">
    <mergeCell ref="A5:D5"/>
    <mergeCell ref="A32:D32"/>
    <mergeCell ref="A1:H1"/>
    <mergeCell ref="A2:H2"/>
    <mergeCell ref="A3:H3"/>
    <mergeCell ref="A4:D4"/>
  </mergeCells>
  <pageMargins left="0.59055118110236227" right="0.19685039370078741" top="0.39370078740157483" bottom="0.39370078740157483" header="0" footer="0"/>
  <pageSetup scale="75" orientation="portrait" r:id="rId1"/>
  <headerFooter alignWithMargins="0"/>
  <ignoredErrors>
    <ignoredError sqref="F9 F24:F30 F76:F79 F48:F50 G9:G26 G76:G78 F62 G48:G51 G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Octubre</vt:lpstr>
      <vt:lpstr>Noviembre</vt:lpstr>
      <vt:lpstr>Diciembre</vt:lpstr>
      <vt:lpstr>Noviembre!Área_de_impresión</vt:lpstr>
      <vt:lpstr>Octubre!Área_de_impresión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2013-01-17T16:28:44Z</dcterms:created>
  <dcterms:modified xsi:type="dcterms:W3CDTF">2013-01-21T18:18:36Z</dcterms:modified>
</cp:coreProperties>
</file>