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9 relativa al presupuesto en lo general y por programas\2015\"/>
    </mc:Choice>
  </mc:AlternateContent>
  <bookViews>
    <workbookView xWindow="0" yWindow="0" windowWidth="20490" windowHeight="7155" activeTab="2"/>
  </bookViews>
  <sheets>
    <sheet name="ENERO " sheetId="1" r:id="rId1"/>
    <sheet name="FEBRERO" sheetId="2" r:id="rId2"/>
    <sheet name="MARZO" sheetId="3" r:id="rId3"/>
  </sheets>
  <externalReferences>
    <externalReference r:id="rId4"/>
    <externalReference r:id="rId5"/>
  </externalReferences>
  <definedNames>
    <definedName name="_xlnm.Print_Area" localSheetId="0">'ENERO '!$A$1:$J$78</definedName>
    <definedName name="AS2DocOpenMode" hidden="1">"AS2DocumentEdit"</definedName>
  </definedNames>
  <calcPr calcId="152511"/>
</workbook>
</file>

<file path=xl/calcChain.xml><?xml version="1.0" encoding="utf-8"?>
<calcChain xmlns="http://schemas.openxmlformats.org/spreadsheetml/2006/main">
  <c r="I81" i="1" l="1"/>
  <c r="I80" i="1"/>
  <c r="I78" i="1"/>
  <c r="I77" i="1"/>
  <c r="I75" i="1"/>
  <c r="H75" i="1" s="1"/>
  <c r="I73" i="1"/>
  <c r="H73" i="1" s="1"/>
  <c r="I72" i="1"/>
  <c r="H72" i="1" s="1"/>
  <c r="J72" i="1" s="1"/>
  <c r="I71" i="1"/>
  <c r="H71" i="1"/>
  <c r="I70" i="1"/>
  <c r="I69" i="1"/>
  <c r="H69" i="1" s="1"/>
  <c r="I68" i="1"/>
  <c r="H68" i="1" s="1"/>
  <c r="J68" i="1" s="1"/>
  <c r="I67" i="1"/>
  <c r="H67" i="1" s="1"/>
  <c r="J67" i="1" s="1"/>
  <c r="I66" i="1"/>
  <c r="H66" i="1" s="1"/>
  <c r="I65" i="1"/>
  <c r="H65" i="1" s="1"/>
  <c r="J65" i="1" s="1"/>
  <c r="I64" i="1"/>
  <c r="H64" i="1" s="1"/>
  <c r="I62" i="1"/>
  <c r="I61" i="1"/>
  <c r="I60" i="1"/>
  <c r="H60" i="1"/>
  <c r="J60" i="1" s="1"/>
  <c r="I59" i="1"/>
  <c r="H59" i="1"/>
  <c r="I58" i="1"/>
  <c r="H58" i="1"/>
  <c r="I57" i="1"/>
  <c r="H57" i="1"/>
  <c r="I56" i="1"/>
  <c r="H56" i="1"/>
  <c r="J56" i="1" s="1"/>
  <c r="I55" i="1"/>
  <c r="H55" i="1"/>
  <c r="I54" i="1"/>
  <c r="H54" i="1"/>
  <c r="I53" i="1"/>
  <c r="H53" i="1"/>
  <c r="I52" i="1"/>
  <c r="J52" i="1" s="1"/>
  <c r="H52" i="1"/>
  <c r="I51" i="1"/>
  <c r="H51" i="1"/>
  <c r="I50" i="1"/>
  <c r="J50" i="1" s="1"/>
  <c r="H50" i="1"/>
  <c r="I49" i="1"/>
  <c r="I48" i="1"/>
  <c r="I47" i="1"/>
  <c r="J47" i="1" s="1"/>
  <c r="H47" i="1"/>
  <c r="I46" i="1"/>
  <c r="H46" i="1"/>
  <c r="I45" i="1"/>
  <c r="H45" i="1"/>
  <c r="I44" i="1"/>
  <c r="H44" i="1"/>
  <c r="I43" i="1"/>
  <c r="H43" i="1"/>
  <c r="J42" i="1"/>
  <c r="I42" i="1"/>
  <c r="H42" i="1"/>
  <c r="I41" i="1"/>
  <c r="H41" i="1"/>
  <c r="J41" i="1" s="1"/>
  <c r="I40" i="1"/>
  <c r="H40" i="1"/>
  <c r="I39" i="1"/>
  <c r="J37" i="1"/>
  <c r="I37" i="1"/>
  <c r="H37" i="1"/>
  <c r="I36" i="1"/>
  <c r="H36" i="1"/>
  <c r="J36" i="1" s="1"/>
  <c r="I35" i="1"/>
  <c r="H35" i="1"/>
  <c r="I34" i="1"/>
  <c r="H34" i="1"/>
  <c r="H39" i="1" s="1"/>
  <c r="I33" i="1"/>
  <c r="J33" i="1" s="1"/>
  <c r="H33" i="1"/>
  <c r="I30" i="1"/>
  <c r="I29" i="1"/>
  <c r="H29" i="1"/>
  <c r="I27" i="1"/>
  <c r="I26" i="1"/>
  <c r="I25" i="1"/>
  <c r="H25" i="1"/>
  <c r="J25" i="1" s="1"/>
  <c r="I23" i="1"/>
  <c r="H23" i="1"/>
  <c r="J23" i="1" s="1"/>
  <c r="I22" i="1"/>
  <c r="H22" i="1"/>
  <c r="J22" i="1" s="1"/>
  <c r="I21" i="1"/>
  <c r="H21" i="1"/>
  <c r="I20" i="1"/>
  <c r="H20" i="1"/>
  <c r="J20" i="1" s="1"/>
  <c r="I19" i="1"/>
  <c r="H19" i="1"/>
  <c r="J19" i="1" s="1"/>
  <c r="I18" i="1"/>
  <c r="H18" i="1"/>
  <c r="I17" i="1"/>
  <c r="H17" i="1"/>
  <c r="J17" i="1" s="1"/>
  <c r="I16" i="1"/>
  <c r="H16" i="1"/>
  <c r="I15" i="1"/>
  <c r="I14" i="1"/>
  <c r="I13" i="1"/>
  <c r="H13" i="1" s="1"/>
  <c r="I12" i="1"/>
  <c r="H12" i="1"/>
  <c r="I11" i="1"/>
  <c r="H11" i="1" s="1"/>
  <c r="I9" i="1"/>
  <c r="H9" i="1"/>
  <c r="I8" i="1"/>
  <c r="H8" i="1"/>
  <c r="I7" i="1"/>
  <c r="H7" i="1"/>
  <c r="J7" i="1" l="1"/>
  <c r="J12" i="1"/>
  <c r="J45" i="1"/>
  <c r="J57" i="1"/>
  <c r="J59" i="1"/>
  <c r="I74" i="1"/>
  <c r="I10" i="1"/>
  <c r="J69" i="1"/>
  <c r="J8" i="1"/>
  <c r="H14" i="1"/>
  <c r="J14" i="1" s="1"/>
  <c r="J29" i="1"/>
  <c r="J35" i="1"/>
  <c r="J40" i="1"/>
  <c r="J46" i="1"/>
  <c r="J9" i="1"/>
  <c r="H26" i="1"/>
  <c r="J21" i="1"/>
  <c r="J44" i="1"/>
  <c r="J54" i="1"/>
  <c r="J16" i="1"/>
  <c r="J18" i="1"/>
  <c r="J34" i="1"/>
  <c r="J39" i="1"/>
  <c r="J51" i="1"/>
  <c r="J58" i="1"/>
  <c r="H48" i="1"/>
  <c r="H49" i="1" s="1"/>
  <c r="J43" i="1"/>
  <c r="H61" i="1"/>
  <c r="J53" i="1"/>
  <c r="J55" i="1"/>
  <c r="H27" i="1"/>
  <c r="H70" i="1"/>
  <c r="J70" i="1" s="1"/>
  <c r="H74" i="1"/>
  <c r="J26" i="1"/>
  <c r="H15" i="1"/>
  <c r="J15" i="1" s="1"/>
  <c r="J61" i="1"/>
  <c r="J71" i="1"/>
  <c r="H10" i="1"/>
  <c r="J10" i="1" s="1"/>
  <c r="J11" i="1"/>
  <c r="J13" i="1"/>
  <c r="J64" i="1"/>
  <c r="J66" i="1"/>
  <c r="J73" i="1"/>
  <c r="J75" i="1"/>
  <c r="J74" i="1" l="1"/>
  <c r="H62" i="1"/>
  <c r="J62" i="1" s="1"/>
  <c r="J77" i="1" s="1"/>
  <c r="J49" i="1"/>
  <c r="J48" i="1"/>
  <c r="J27" i="1"/>
  <c r="H30" i="1"/>
  <c r="J30" i="1" s="1"/>
  <c r="H77" i="1" l="1"/>
</calcChain>
</file>

<file path=xl/sharedStrings.xml><?xml version="1.0" encoding="utf-8"?>
<sst xmlns="http://schemas.openxmlformats.org/spreadsheetml/2006/main" count="244" uniqueCount="80">
  <si>
    <t>UNIVERSIDAD AUTÓNOMA DE CHIHUAHUA</t>
  </si>
  <si>
    <t>COMPARATIVO PRESUPUESTAL POR FONDOS</t>
  </si>
  <si>
    <t xml:space="preserve"> AL 31 DE ENERO DE 2015</t>
  </si>
  <si>
    <t xml:space="preserve">ENERO </t>
  </si>
  <si>
    <t>ACUMULADO ENERO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</si>
  <si>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</si>
  <si>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</si>
  <si>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</si>
  <si>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</si>
  <si>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</si>
  <si>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</si>
  <si>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</si>
  <si>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</si>
  <si>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</si>
  <si>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Prodep</t>
  </si>
  <si>
    <t>Recursos FAM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</si>
  <si>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</si>
  <si>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</si>
  <si>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</si>
  <si>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</si>
  <si>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</si>
  <si>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</si>
  <si>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</si>
  <si>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</si>
  <si>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</si>
  <si>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</si>
  <si>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Incentivos Fiscales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</si>
  <si>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</si>
  <si>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</si>
  <si>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</si>
  <si>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</si>
  <si>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</si>
  <si>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</si>
  <si>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</si>
  <si>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</si>
  <si>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</si>
  <si>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</si>
  <si>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</si>
  <si>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</si>
  <si>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</si>
  <si>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</si>
  <si>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</si>
  <si>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</si>
  <si>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</si>
  <si>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</si>
  <si>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</si>
  <si>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</si>
  <si>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</si>
  <si>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</si>
  <si>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</si>
  <si>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</si>
  <si>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</si>
  <si>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</si>
  <si>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</si>
  <si>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</si>
  <si>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</si>
  <si>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</si>
  <si>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</si>
  <si>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</si>
  <si>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</si>
  <si>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</si>
  <si>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</si>
  <si>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</si>
  <si>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</si>
  <si>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</si>
  <si>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</si>
  <si>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</si>
  <si>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</si>
  <si>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</si>
  <si>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</si>
  <si>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</si>
  <si>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</si>
  <si>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REMANENTE  </t>
  </si>
  <si>
    <t>Depreciación</t>
  </si>
  <si>
    <t xml:space="preserve"> AL 28 DE FEBRERO DE 2015</t>
  </si>
  <si>
    <t xml:space="preserve">FEBRERO </t>
  </si>
  <si>
    <t>ACUMULADO FEBRERO</t>
  </si>
  <si>
    <t xml:space="preserve"> AL 31 DE MARZO DE 2015</t>
  </si>
  <si>
    <t>MARZO</t>
  </si>
  <si>
    <t>ACUMULADO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</si>
</sst>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N$&quot;* #,##0.00_);_(&quot;N$&quot;* \(#,##0.00\);_(&quot;N$&quot;* &quot;-&quot;??_);_(@_)"/>
    <numFmt numFmtId="167" formatCode="_-[$$-80A]* #,##0_-;\-[$$-80A]* #,##0_-;_-[$$-80A]* &quot;-&quot;??_-;_-@_-"/>
    <numFmt numFmtId="168" formatCode="_(&quot;$&quot;* #,##0_);_(&quot;$&quot;* \(#,##0\);_(&quot;$&quot;* &quot;-&quot;??_);_(@_)"/>
    <numFmt numFmtId="169" formatCode="#,##0.0000000"/>
    <numFmt numFmtId="170" formatCode="#,##0.000000"/>
    <numFmt numFmtId="171" formatCode="_-* #,##0_-;\-* #,##0_-;_-* &quot;-&quot;??_-;_-@_-"/>
    <numFmt numFmtId="172" formatCode="_-&quot;$&quot;* #,##0_-;\-&quot;$&quot;* #,##0_-;_-&quot;$&quot;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i/>
      <u/>
      <sz val="8"/>
      <name val="Arial"/>
      <family val="2"/>
    </font>
    <font>
      <u/>
      <sz val="10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9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15" borderId="12" xfId="0" applyFill="1" applyBorder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3" fontId="7" fillId="0" borderId="13" xfId="1" applyNumberFormat="1" applyFont="1" applyFill="1" applyBorder="1" applyAlignment="1">
      <alignment horizontal="center"/>
    </xf>
    <xf numFmtId="3" fontId="7" fillId="0" borderId="14" xfId="1" applyNumberFormat="1" applyFont="1" applyFill="1" applyBorder="1" applyAlignment="1">
      <alignment horizontal="center"/>
    </xf>
    <xf numFmtId="3" fontId="7" fillId="0" borderId="15" xfId="1" applyNumberFormat="1" applyFont="1" applyFill="1" applyBorder="1" applyAlignment="1">
      <alignment horizontal="center"/>
    </xf>
    <xf numFmtId="0" fontId="0" fillId="0" borderId="6" xfId="0" applyFill="1" applyBorder="1"/>
    <xf numFmtId="3" fontId="7" fillId="0" borderId="16" xfId="1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3" fontId="9" fillId="0" borderId="5" xfId="1" applyNumberFormat="1" applyFont="1" applyBorder="1"/>
    <xf numFmtId="3" fontId="9" fillId="0" borderId="17" xfId="1" applyNumberFormat="1" applyFont="1" applyBorder="1"/>
    <xf numFmtId="3" fontId="9" fillId="0" borderId="6" xfId="1" applyNumberFormat="1" applyFont="1" applyBorder="1"/>
    <xf numFmtId="0" fontId="0" fillId="0" borderId="6" xfId="0" applyBorder="1"/>
    <xf numFmtId="3" fontId="9" fillId="0" borderId="18" xfId="1" applyNumberFormat="1" applyFont="1" applyBorder="1"/>
    <xf numFmtId="0" fontId="10" fillId="0" borderId="5" xfId="0" applyFont="1" applyBorder="1"/>
    <xf numFmtId="0" fontId="10" fillId="0" borderId="0" xfId="0" applyFont="1" applyBorder="1"/>
    <xf numFmtId="167" fontId="9" fillId="0" borderId="5" xfId="3" applyNumberFormat="1" applyFont="1" applyFill="1" applyBorder="1"/>
    <xf numFmtId="168" fontId="9" fillId="0" borderId="17" xfId="3" applyNumberFormat="1" applyFont="1" applyBorder="1"/>
    <xf numFmtId="168" fontId="9" fillId="0" borderId="6" xfId="3" applyNumberFormat="1" applyFont="1" applyBorder="1"/>
    <xf numFmtId="0" fontId="4" fillId="0" borderId="6" xfId="0" applyFont="1" applyBorder="1"/>
    <xf numFmtId="168" fontId="9" fillId="0" borderId="5" xfId="3" applyNumberFormat="1" applyFont="1" applyFill="1" applyBorder="1"/>
    <xf numFmtId="168" fontId="9" fillId="0" borderId="6" xfId="3" applyNumberFormat="1" applyFont="1" applyFill="1" applyBorder="1"/>
    <xf numFmtId="165" fontId="9" fillId="0" borderId="5" xfId="1" applyNumberFormat="1" applyFont="1" applyFill="1" applyBorder="1"/>
    <xf numFmtId="165" fontId="9" fillId="0" borderId="17" xfId="1" applyNumberFormat="1" applyFont="1" applyBorder="1"/>
    <xf numFmtId="165" fontId="9" fillId="0" borderId="6" xfId="1" applyNumberFormat="1" applyFont="1" applyBorder="1"/>
    <xf numFmtId="165" fontId="9" fillId="0" borderId="6" xfId="1" applyNumberFormat="1" applyFont="1" applyFill="1" applyBorder="1"/>
    <xf numFmtId="164" fontId="4" fillId="0" borderId="6" xfId="1" applyFont="1" applyBorder="1"/>
    <xf numFmtId="0" fontId="11" fillId="0" borderId="0" xfId="0" applyFont="1" applyBorder="1"/>
    <xf numFmtId="3" fontId="12" fillId="0" borderId="19" xfId="1" applyNumberFormat="1" applyFont="1" applyBorder="1"/>
    <xf numFmtId="3" fontId="12" fillId="0" borderId="20" xfId="1" applyNumberFormat="1" applyFont="1" applyBorder="1"/>
    <xf numFmtId="165" fontId="12" fillId="0" borderId="21" xfId="1" applyNumberFormat="1" applyFont="1" applyBorder="1"/>
    <xf numFmtId="168" fontId="9" fillId="0" borderId="5" xfId="3" applyNumberFormat="1" applyFont="1" applyBorder="1"/>
    <xf numFmtId="165" fontId="9" fillId="0" borderId="5" xfId="1" applyNumberFormat="1" applyFont="1" applyBorder="1"/>
    <xf numFmtId="165" fontId="0" fillId="0" borderId="0" xfId="0" applyNumberFormat="1"/>
    <xf numFmtId="168" fontId="9" fillId="0" borderId="17" xfId="3" applyNumberFormat="1" applyFont="1" applyFill="1" applyBorder="1"/>
    <xf numFmtId="0" fontId="4" fillId="0" borderId="6" xfId="0" applyFont="1" applyFill="1" applyBorder="1"/>
    <xf numFmtId="3" fontId="9" fillId="0" borderId="17" xfId="1" applyNumberFormat="1" applyFont="1" applyFill="1" applyBorder="1"/>
    <xf numFmtId="0" fontId="0" fillId="0" borderId="0" xfId="0" applyFill="1"/>
    <xf numFmtId="165" fontId="12" fillId="0" borderId="20" xfId="1" applyNumberFormat="1" applyFont="1" applyBorder="1"/>
    <xf numFmtId="168" fontId="6" fillId="15" borderId="19" xfId="3" applyNumberFormat="1" applyFont="1" applyFill="1" applyBorder="1"/>
    <xf numFmtId="168" fontId="6" fillId="15" borderId="20" xfId="3" applyNumberFormat="1" applyFont="1" applyFill="1" applyBorder="1"/>
    <xf numFmtId="168" fontId="6" fillId="15" borderId="21" xfId="3" applyNumberFormat="1" applyFont="1" applyFill="1" applyBorder="1"/>
    <xf numFmtId="0" fontId="4" fillId="15" borderId="6" xfId="0" applyFont="1" applyFill="1" applyBorder="1"/>
    <xf numFmtId="168" fontId="0" fillId="0" borderId="0" xfId="0" applyNumberFormat="1"/>
    <xf numFmtId="168" fontId="6" fillId="0" borderId="19" xfId="3" applyNumberFormat="1" applyFont="1" applyFill="1" applyBorder="1"/>
    <xf numFmtId="168" fontId="6" fillId="0" borderId="20" xfId="3" applyNumberFormat="1" applyFont="1" applyFill="1" applyBorder="1"/>
    <xf numFmtId="168" fontId="6" fillId="0" borderId="21" xfId="3" applyNumberFormat="1" applyFont="1" applyFill="1" applyBorder="1"/>
    <xf numFmtId="3" fontId="9" fillId="0" borderId="19" xfId="1" applyNumberFormat="1" applyFont="1" applyBorder="1"/>
    <xf numFmtId="3" fontId="9" fillId="0" borderId="20" xfId="1" applyNumberFormat="1" applyFont="1" applyBorder="1"/>
    <xf numFmtId="168" fontId="9" fillId="0" borderId="21" xfId="3" applyNumberFormat="1" applyFont="1" applyFill="1" applyBorder="1"/>
    <xf numFmtId="168" fontId="9" fillId="0" borderId="21" xfId="3" applyNumberFormat="1" applyFont="1" applyBorder="1"/>
    <xf numFmtId="0" fontId="13" fillId="0" borderId="5" xfId="0" applyFont="1" applyBorder="1"/>
    <xf numFmtId="0" fontId="4" fillId="0" borderId="0" xfId="0" applyFont="1" applyBorder="1"/>
    <xf numFmtId="169" fontId="9" fillId="0" borderId="5" xfId="1" applyNumberFormat="1" applyFont="1" applyBorder="1"/>
    <xf numFmtId="3" fontId="9" fillId="0" borderId="22" xfId="1" applyNumberFormat="1" applyFont="1" applyBorder="1"/>
    <xf numFmtId="43" fontId="0" fillId="0" borderId="0" xfId="0" applyNumberFormat="1"/>
    <xf numFmtId="0" fontId="4" fillId="0" borderId="0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170" fontId="9" fillId="0" borderId="5" xfId="1" applyNumberFormat="1" applyFont="1" applyBorder="1"/>
    <xf numFmtId="0" fontId="4" fillId="0" borderId="5" xfId="0" applyFont="1" applyBorder="1"/>
    <xf numFmtId="168" fontId="9" fillId="0" borderId="5" xfId="4" applyNumberFormat="1" applyFont="1" applyFill="1" applyBorder="1"/>
    <xf numFmtId="165" fontId="9" fillId="0" borderId="17" xfId="1" applyNumberFormat="1" applyFont="1" applyFill="1" applyBorder="1"/>
    <xf numFmtId="168" fontId="9" fillId="0" borderId="6" xfId="4" applyNumberFormat="1" applyFont="1" applyFill="1" applyBorder="1"/>
    <xf numFmtId="168" fontId="9" fillId="0" borderId="18" xfId="4" applyNumberFormat="1" applyFont="1" applyFill="1" applyBorder="1"/>
    <xf numFmtId="3" fontId="9" fillId="0" borderId="5" xfId="1" applyNumberFormat="1" applyFont="1" applyFill="1" applyBorder="1"/>
    <xf numFmtId="165" fontId="9" fillId="0" borderId="18" xfId="1" applyNumberFormat="1" applyFont="1" applyFill="1" applyBorder="1"/>
    <xf numFmtId="165" fontId="12" fillId="0" borderId="23" xfId="1" applyNumberFormat="1" applyFont="1" applyBorder="1"/>
    <xf numFmtId="168" fontId="9" fillId="17" borderId="5" xfId="4" applyNumberFormat="1" applyFont="1" applyFill="1" applyBorder="1"/>
    <xf numFmtId="168" fontId="9" fillId="17" borderId="22" xfId="4" applyNumberFormat="1" applyFont="1" applyFill="1" applyBorder="1"/>
    <xf numFmtId="168" fontId="9" fillId="17" borderId="6" xfId="4" applyNumberFormat="1" applyFont="1" applyFill="1" applyBorder="1"/>
    <xf numFmtId="168" fontId="9" fillId="17" borderId="18" xfId="4" applyNumberFormat="1" applyFont="1" applyFill="1" applyBorder="1"/>
    <xf numFmtId="165" fontId="9" fillId="0" borderId="18" xfId="1" applyNumberFormat="1" applyFont="1" applyBorder="1"/>
    <xf numFmtId="165" fontId="4" fillId="0" borderId="6" xfId="1" applyNumberFormat="1" applyFont="1" applyBorder="1"/>
    <xf numFmtId="3" fontId="12" fillId="17" borderId="20" xfId="1" applyNumberFormat="1" applyFont="1" applyFill="1" applyBorder="1"/>
    <xf numFmtId="3" fontId="12" fillId="17" borderId="19" xfId="1" applyNumberFormat="1" applyFont="1" applyFill="1" applyBorder="1"/>
    <xf numFmtId="168" fontId="9" fillId="0" borderId="24" xfId="4" applyNumberFormat="1" applyFont="1" applyFill="1" applyBorder="1"/>
    <xf numFmtId="168" fontId="9" fillId="0" borderId="17" xfId="4" applyNumberFormat="1" applyFont="1" applyFill="1" applyBorder="1"/>
    <xf numFmtId="165" fontId="9" fillId="0" borderId="24" xfId="1" applyNumberFormat="1" applyFont="1" applyFill="1" applyBorder="1"/>
    <xf numFmtId="171" fontId="9" fillId="0" borderId="18" xfId="1" applyNumberFormat="1" applyFont="1" applyBorder="1"/>
    <xf numFmtId="171" fontId="9" fillId="0" borderId="18" xfId="1" applyNumberFormat="1" applyFont="1" applyFill="1" applyBorder="1"/>
    <xf numFmtId="3" fontId="6" fillId="15" borderId="19" xfId="1" applyNumberFormat="1" applyFont="1" applyFill="1" applyBorder="1"/>
    <xf numFmtId="3" fontId="6" fillId="15" borderId="20" xfId="1" applyNumberFormat="1" applyFont="1" applyFill="1" applyBorder="1"/>
    <xf numFmtId="168" fontId="6" fillId="15" borderId="23" xfId="3" applyNumberFormat="1" applyFont="1" applyFill="1" applyBorder="1"/>
    <xf numFmtId="3" fontId="9" fillId="0" borderId="6" xfId="1" applyNumberFormat="1" applyFont="1" applyFill="1" applyBorder="1"/>
    <xf numFmtId="165" fontId="12" fillId="17" borderId="19" xfId="1" applyNumberFormat="1" applyFont="1" applyFill="1" applyBorder="1"/>
    <xf numFmtId="165" fontId="12" fillId="17" borderId="20" xfId="1" applyNumberFormat="1" applyFont="1" applyFill="1" applyBorder="1"/>
    <xf numFmtId="165" fontId="12" fillId="17" borderId="21" xfId="1" applyNumberFormat="1" applyFont="1" applyFill="1" applyBorder="1"/>
    <xf numFmtId="165" fontId="12" fillId="0" borderId="23" xfId="1" applyNumberFormat="1" applyFont="1" applyFill="1" applyBorder="1"/>
    <xf numFmtId="167" fontId="9" fillId="0" borderId="6" xfId="1" applyNumberFormat="1" applyFont="1" applyFill="1" applyBorder="1"/>
    <xf numFmtId="165" fontId="12" fillId="17" borderId="23" xfId="1" applyNumberFormat="1" applyFont="1" applyFill="1" applyBorder="1"/>
    <xf numFmtId="172" fontId="6" fillId="15" borderId="19" xfId="3" applyNumberFormat="1" applyFont="1" applyFill="1" applyBorder="1"/>
    <xf numFmtId="172" fontId="6" fillId="15" borderId="20" xfId="3" applyNumberFormat="1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3" fontId="9" fillId="0" borderId="7" xfId="1" applyNumberFormat="1" applyFont="1" applyBorder="1"/>
    <xf numFmtId="165" fontId="12" fillId="0" borderId="25" xfId="1" applyNumberFormat="1" applyFont="1" applyBorder="1"/>
    <xf numFmtId="3" fontId="9" fillId="0" borderId="9" xfId="1" applyNumberFormat="1" applyFont="1" applyBorder="1"/>
    <xf numFmtId="165" fontId="12" fillId="0" borderId="7" xfId="1" applyNumberFormat="1" applyFont="1" applyBorder="1"/>
    <xf numFmtId="3" fontId="9" fillId="0" borderId="26" xfId="1" applyNumberFormat="1" applyFont="1" applyBorder="1"/>
    <xf numFmtId="0" fontId="6" fillId="0" borderId="0" xfId="0" applyFont="1"/>
    <xf numFmtId="0" fontId="4" fillId="0" borderId="0" xfId="0" applyFont="1"/>
    <xf numFmtId="3" fontId="0" fillId="0" borderId="0" xfId="0" applyNumberFormat="1"/>
    <xf numFmtId="165" fontId="0" fillId="0" borderId="27" xfId="1" applyNumberFormat="1" applyFont="1" applyBorder="1"/>
    <xf numFmtId="165" fontId="4" fillId="16" borderId="0" xfId="1" applyNumberFormat="1" applyFont="1" applyFill="1"/>
    <xf numFmtId="165" fontId="0" fillId="0" borderId="0" xfId="1" applyNumberFormat="1" applyFont="1" applyFill="1"/>
    <xf numFmtId="0" fontId="6" fillId="0" borderId="0" xfId="0" applyFont="1" applyFill="1" applyBorder="1"/>
    <xf numFmtId="0" fontId="4" fillId="0" borderId="0" xfId="0" applyFont="1" applyFill="1" applyBorder="1"/>
    <xf numFmtId="168" fontId="0" fillId="0" borderId="0" xfId="0" applyNumberFormat="1" applyFill="1"/>
    <xf numFmtId="165" fontId="4" fillId="0" borderId="0" xfId="1" applyNumberFormat="1" applyFont="1" applyFill="1" applyBorder="1"/>
    <xf numFmtId="172" fontId="4" fillId="0" borderId="0" xfId="0" applyNumberFormat="1" applyFont="1" applyFill="1" applyBorder="1"/>
    <xf numFmtId="171" fontId="0" fillId="0" borderId="0" xfId="0" applyNumberFormat="1" applyFill="1"/>
    <xf numFmtId="165" fontId="0" fillId="0" borderId="0" xfId="0" applyNumberFormat="1" applyFill="1"/>
    <xf numFmtId="43" fontId="0" fillId="0" borderId="0" xfId="0" applyNumberFormat="1" applyFill="1"/>
    <xf numFmtId="168" fontId="10" fillId="17" borderId="0" xfId="4" applyNumberFormat="1" applyFont="1" applyFill="1" applyBorder="1"/>
    <xf numFmtId="165" fontId="10" fillId="0" borderId="0" xfId="1" applyNumberFormat="1" applyFont="1" applyFill="1" applyBorder="1"/>
    <xf numFmtId="44" fontId="9" fillId="0" borderId="17" xfId="2" applyFont="1" applyBorder="1"/>
    <xf numFmtId="164" fontId="9" fillId="0" borderId="17" xfId="1" applyFont="1" applyBorder="1"/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6" fillId="15" borderId="10" xfId="1" applyNumberFormat="1" applyFont="1" applyFill="1" applyBorder="1" applyAlignment="1">
      <alignment horizontal="center"/>
    </xf>
    <xf numFmtId="3" fontId="6" fillId="15" borderId="11" xfId="1" applyNumberFormat="1" applyFont="1" applyFill="1" applyBorder="1" applyAlignment="1">
      <alignment horizontal="center"/>
    </xf>
    <xf numFmtId="3" fontId="6" fillId="15" borderId="12" xfId="1" applyNumberFormat="1" applyFont="1" applyFill="1" applyBorder="1" applyAlignment="1">
      <alignment horizontal="center"/>
    </xf>
  </cellXfs>
  <cellStyles count="4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Hipervínculo 2" xfId="17"/>
    <cellStyle name="Millares" xfId="1" builtinId="3"/>
    <cellStyle name="Millares 2" xfId="18"/>
    <cellStyle name="Millares 2 2" xfId="19"/>
    <cellStyle name="Millares 2 2 2" xfId="20"/>
    <cellStyle name="Millares 2 3" xfId="21"/>
    <cellStyle name="Millares 3" xfId="22"/>
    <cellStyle name="Millares 4" xfId="23"/>
    <cellStyle name="Millares 4 2" xfId="24"/>
    <cellStyle name="Millares 4 2 2" xfId="25"/>
    <cellStyle name="Millares 5" xfId="26"/>
    <cellStyle name="Millares 6" xfId="27"/>
    <cellStyle name="Moneda" xfId="2" builtinId="4"/>
    <cellStyle name="Moneda 2" xfId="3"/>
    <cellStyle name="Moneda 3" xfId="28"/>
    <cellStyle name="Moneda 4" xfId="29"/>
    <cellStyle name="Moneda 5" xfId="43"/>
    <cellStyle name="Moneda_Libro2" xfId="4"/>
    <cellStyle name="Normal" xfId="0" builtinId="0"/>
    <cellStyle name="Normal 2" xfId="30"/>
    <cellStyle name="Normal 2 2" xfId="31"/>
    <cellStyle name="Normal 3" xfId="32"/>
    <cellStyle name="Normal 4" xfId="33"/>
    <cellStyle name="Normal 5" xfId="34"/>
    <cellStyle name="Normal 6" xfId="35"/>
    <cellStyle name="Normal 6 2" xfId="36"/>
    <cellStyle name="Normal 6 2 2" xfId="37"/>
    <cellStyle name="Normal 7" xfId="38"/>
    <cellStyle name="Normal 7 2" xfId="39"/>
    <cellStyle name="Normal 8" xfId="40"/>
    <cellStyle name="Notas 2" xfId="41"/>
    <cellStyle name="Porcentaj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5\2014\NOVIEMBRE\NOVIEMBRE%20LC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5\Users\USUARIO\Desktop\2014\DICIEMBRE\DICIEMBRE%20LG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SIT FINANCIERA "/>
      <sheetName val="EDO ACT"/>
      <sheetName val="EDO VARIAC PATRIM"/>
      <sheetName val="ANALIT ACT"/>
      <sheetName val="Estado de deuda publica"/>
      <sheetName val="Flujo de Efectivo"/>
      <sheetName val="Patronato final"/>
      <sheetName val="Conciliacion edo act y edo IYE"/>
      <sheetName val="rdo"/>
      <sheetName val="RDOACUM"/>
      <sheetName val="CUSTODIA"/>
      <sheetName val="CAJA"/>
      <sheetName val="IYE"/>
      <sheetName val="mesvsmes"/>
      <sheetName val="COMPRES"/>
      <sheetName val="ba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J7">
            <v>649803200</v>
          </cell>
        </row>
      </sheetData>
      <sheetData sheetId="15">
        <row r="7">
          <cell r="H7">
            <v>628955234.63999999</v>
          </cell>
        </row>
        <row r="8">
          <cell r="H8">
            <v>431375282.0800001</v>
          </cell>
        </row>
        <row r="9">
          <cell r="H9">
            <v>136038405</v>
          </cell>
        </row>
        <row r="16">
          <cell r="H16">
            <v>101804968.40195426</v>
          </cell>
        </row>
        <row r="17">
          <cell r="H17">
            <v>255374219.85886979</v>
          </cell>
        </row>
        <row r="18">
          <cell r="H18">
            <v>106199146.60414943</v>
          </cell>
        </row>
        <row r="19">
          <cell r="H19">
            <v>9161582.1370796245</v>
          </cell>
        </row>
        <row r="20">
          <cell r="H20">
            <v>6167942.2491723616</v>
          </cell>
        </row>
        <row r="21">
          <cell r="H21">
            <v>44011373.688260734</v>
          </cell>
        </row>
        <row r="22">
          <cell r="H22">
            <v>9702539.5087989159</v>
          </cell>
        </row>
        <row r="23">
          <cell r="H23">
            <v>7327413.9397838218</v>
          </cell>
        </row>
        <row r="24">
          <cell r="H24">
            <v>37118386.303157657</v>
          </cell>
        </row>
        <row r="28">
          <cell r="H28">
            <v>72852138.614754826</v>
          </cell>
        </row>
        <row r="32">
          <cell r="H32">
            <v>1147560398.4740396</v>
          </cell>
        </row>
        <row r="33">
          <cell r="H33">
            <v>200247091.39197195</v>
          </cell>
        </row>
        <row r="34">
          <cell r="H34">
            <v>78189968.06852816</v>
          </cell>
        </row>
        <row r="35">
          <cell r="H35">
            <v>40299946.07193543</v>
          </cell>
        </row>
        <row r="36">
          <cell r="H36">
            <v>50962094.539779514</v>
          </cell>
        </row>
        <row r="38">
          <cell r="H38">
            <v>854464.51589190052</v>
          </cell>
        </row>
        <row r="39">
          <cell r="H39">
            <v>1429882.0902456637</v>
          </cell>
        </row>
        <row r="40">
          <cell r="H40">
            <v>3331912.2290453035</v>
          </cell>
        </row>
        <row r="41">
          <cell r="H41">
            <v>475241.56944273558</v>
          </cell>
        </row>
        <row r="42">
          <cell r="H42">
            <v>587369.36816366087</v>
          </cell>
        </row>
        <row r="43">
          <cell r="H43">
            <v>0</v>
          </cell>
        </row>
        <row r="44">
          <cell r="H44">
            <v>250739.74263287365</v>
          </cell>
        </row>
        <row r="45">
          <cell r="H45">
            <v>17026.879658492726</v>
          </cell>
        </row>
        <row r="48">
          <cell r="H48">
            <v>29914.448434774</v>
          </cell>
        </row>
        <row r="49">
          <cell r="H49">
            <v>144018.20761748048</v>
          </cell>
        </row>
        <row r="50">
          <cell r="H50">
            <v>0</v>
          </cell>
        </row>
        <row r="51">
          <cell r="H51">
            <v>44382720.002459481</v>
          </cell>
        </row>
        <row r="52">
          <cell r="H52">
            <v>96642.62884834595</v>
          </cell>
        </row>
        <row r="53">
          <cell r="H53">
            <v>4343121.0574751589</v>
          </cell>
        </row>
        <row r="54">
          <cell r="H54">
            <v>6965240.4441255787</v>
          </cell>
        </row>
        <row r="55">
          <cell r="H55">
            <v>1407595.5529149435</v>
          </cell>
        </row>
        <row r="56">
          <cell r="H56">
            <v>3163008.0197538198</v>
          </cell>
        </row>
        <row r="57">
          <cell r="H57">
            <v>675210.56963807589</v>
          </cell>
        </row>
        <row r="58">
          <cell r="H58">
            <v>0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SIT FINANCIERA "/>
      <sheetName val="EDO ACT"/>
      <sheetName val="EDO VARIAC PATRIM"/>
      <sheetName val="ANALIT ACT"/>
      <sheetName val="Estado de deuda publica"/>
      <sheetName val="Flujo de Efectivo"/>
      <sheetName val="Patronato final"/>
      <sheetName val="Conciliacion edo act y edo IYE"/>
      <sheetName val="rdo"/>
      <sheetName val="RDOACUM"/>
      <sheetName val="CUSTODIA"/>
      <sheetName val="CAJA"/>
      <sheetName val="IYE"/>
      <sheetName val="mesvsmes"/>
      <sheetName val="COMPRES"/>
      <sheetName val="ba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2">
          <cell r="P132">
            <v>-180596493.66</v>
          </cell>
        </row>
      </sheetData>
      <sheetData sheetId="10"/>
      <sheetData sheetId="11"/>
      <sheetData sheetId="12"/>
      <sheetData sheetId="13"/>
      <sheetData sheetId="14">
        <row r="7">
          <cell r="J7">
            <v>695950787</v>
          </cell>
        </row>
        <row r="8">
          <cell r="J8">
            <v>475918885</v>
          </cell>
        </row>
        <row r="9">
          <cell r="J9">
            <v>140543209</v>
          </cell>
        </row>
        <row r="11">
          <cell r="J11">
            <v>42504202</v>
          </cell>
        </row>
        <row r="12">
          <cell r="J12">
            <v>13700413.02</v>
          </cell>
        </row>
        <row r="13">
          <cell r="J13">
            <v>67910511.929999992</v>
          </cell>
        </row>
        <row r="14">
          <cell r="J14">
            <v>66218240.930000007</v>
          </cell>
        </row>
        <row r="15">
          <cell r="J15">
            <v>190333367.88</v>
          </cell>
        </row>
        <row r="16">
          <cell r="J16">
            <v>93546096.769999996</v>
          </cell>
        </row>
        <row r="17">
          <cell r="J17">
            <v>262702952.20999998</v>
          </cell>
        </row>
        <row r="18">
          <cell r="J18">
            <v>111146965.42999999</v>
          </cell>
        </row>
        <row r="19">
          <cell r="J19">
            <v>6844833</v>
          </cell>
        </row>
        <row r="20">
          <cell r="J20">
            <v>6368235.1799999997</v>
          </cell>
        </row>
        <row r="21">
          <cell r="J21">
            <v>39271484.359999999</v>
          </cell>
        </row>
        <row r="22">
          <cell r="J22">
            <v>7006011.8499999996</v>
          </cell>
        </row>
        <row r="23">
          <cell r="J23">
            <v>10790806.16</v>
          </cell>
        </row>
        <row r="24">
          <cell r="J24">
            <v>102491874.66</v>
          </cell>
        </row>
        <row r="25">
          <cell r="J25">
            <v>640169260.62</v>
          </cell>
        </row>
        <row r="26">
          <cell r="J26">
            <v>2142915509.5</v>
          </cell>
        </row>
        <row r="28">
          <cell r="J28">
            <v>73441348.960000008</v>
          </cell>
        </row>
        <row r="29">
          <cell r="J29">
            <v>2069474160.54</v>
          </cell>
        </row>
        <row r="32">
          <cell r="J32">
            <v>1345100404.6199999</v>
          </cell>
        </row>
        <row r="33">
          <cell r="J33">
            <v>257896425.59999996</v>
          </cell>
        </row>
        <row r="34">
          <cell r="J34">
            <v>94804507.819999993</v>
          </cell>
        </row>
        <row r="35">
          <cell r="J35">
            <v>38166376.32</v>
          </cell>
        </row>
        <row r="36">
          <cell r="J36">
            <v>44108545.310000002</v>
          </cell>
        </row>
        <row r="37">
          <cell r="J37">
            <v>1780076259.6699996</v>
          </cell>
        </row>
        <row r="38">
          <cell r="J38">
            <v>1784762.6199999999</v>
          </cell>
        </row>
        <row r="39">
          <cell r="J39">
            <v>957954.88000000012</v>
          </cell>
        </row>
        <row r="40">
          <cell r="J40">
            <v>4814425.71</v>
          </cell>
        </row>
        <row r="41">
          <cell r="J41">
            <v>590757.79</v>
          </cell>
        </row>
        <row r="42">
          <cell r="J42">
            <v>941134.81</v>
          </cell>
        </row>
        <row r="43">
          <cell r="J43">
            <v>0</v>
          </cell>
        </row>
        <row r="44">
          <cell r="J44">
            <v>186888.40999999997</v>
          </cell>
        </row>
        <row r="45">
          <cell r="J45">
            <v>249378.62</v>
          </cell>
        </row>
        <row r="46">
          <cell r="J46">
            <v>9525303.8399999999</v>
          </cell>
        </row>
        <row r="47">
          <cell r="J47">
            <v>1789601563.5099995</v>
          </cell>
        </row>
        <row r="48">
          <cell r="J48">
            <v>846803.8</v>
          </cell>
        </row>
        <row r="49">
          <cell r="J49">
            <v>179201.7</v>
          </cell>
        </row>
        <row r="50">
          <cell r="J50">
            <v>3030139.5</v>
          </cell>
        </row>
        <row r="51">
          <cell r="J51">
            <v>134216888.66000003</v>
          </cell>
        </row>
        <row r="52">
          <cell r="J52">
            <v>264081.25</v>
          </cell>
        </row>
        <row r="53">
          <cell r="J53">
            <v>7753947.3100000005</v>
          </cell>
        </row>
        <row r="54">
          <cell r="J54">
            <v>6742868.209999999</v>
          </cell>
        </row>
        <row r="55">
          <cell r="J55">
            <v>5267585.01</v>
          </cell>
        </row>
        <row r="56">
          <cell r="J56">
            <v>2723970.7199999997</v>
          </cell>
        </row>
        <row r="57">
          <cell r="J57">
            <v>670179</v>
          </cell>
        </row>
        <row r="58">
          <cell r="J58">
            <v>0</v>
          </cell>
        </row>
        <row r="59">
          <cell r="J59">
            <v>161695666.16000003</v>
          </cell>
        </row>
        <row r="60">
          <cell r="J60">
            <v>1951297229.6699996</v>
          </cell>
        </row>
        <row r="62">
          <cell r="J62">
            <v>82093788.689999998</v>
          </cell>
        </row>
        <row r="63">
          <cell r="J63">
            <v>33963411.519999996</v>
          </cell>
        </row>
        <row r="64">
          <cell r="J64">
            <v>15922272.200000001</v>
          </cell>
        </row>
        <row r="65">
          <cell r="J65">
            <v>9901656.7899999991</v>
          </cell>
        </row>
        <row r="66">
          <cell r="J66">
            <v>0</v>
          </cell>
        </row>
        <row r="67">
          <cell r="J67">
            <v>21416069.949999999</v>
          </cell>
        </row>
        <row r="68">
          <cell r="J68">
            <v>163297199.14999998</v>
          </cell>
        </row>
        <row r="69">
          <cell r="J69">
            <v>73474826.439999998</v>
          </cell>
        </row>
        <row r="70">
          <cell r="J70">
            <v>61615483.049999997</v>
          </cell>
        </row>
        <row r="71">
          <cell r="J71">
            <v>385911</v>
          </cell>
        </row>
        <row r="73">
          <cell r="J73">
            <v>298773418.63999999</v>
          </cell>
        </row>
        <row r="75">
          <cell r="J75">
            <v>2250070648.3099995</v>
          </cell>
        </row>
        <row r="76">
          <cell r="J76">
            <v>-180596487.7699995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="110" zoomScaleNormal="110" workbookViewId="0">
      <pane xSplit="3" ySplit="5" topLeftCell="D6" activePane="bottomRight" state="frozen"/>
      <selection activeCell="G29" sqref="G29"/>
      <selection pane="topRight" activeCell="G29" sqref="G29"/>
      <selection pane="bottomLeft" activeCell="G29" sqref="G29"/>
      <selection pane="bottomRight" activeCell="T23" sqref="T23"/>
    </sheetView>
  </sheetViews>
  <sheetFormatPr baseColWidth="10" defaultRowHeight="12.75" x14ac:dyDescent="0.2"/>
  <cols>
    <col min="1" max="1" width="1.7109375" style="68" customWidth="1"/>
    <col min="2" max="2" width="2" style="61" customWidth="1"/>
    <col min="3" max="3" width="50.28515625" style="61" bestFit="1" customWidth="1"/>
    <col min="4" max="4" width="15.42578125" style="61" customWidth="1"/>
    <col min="5" max="5" width="14.85546875" style="61" customWidth="1"/>
    <col min="6" max="6" width="14.28515625" style="61" bestFit="1" customWidth="1"/>
    <col min="7" max="7" width="0.28515625" hidden="1" customWidth="1"/>
    <col min="8" max="8" width="16.28515625" hidden="1" customWidth="1"/>
    <col min="9" max="9" width="16" hidden="1" customWidth="1"/>
    <col min="10" max="10" width="13.85546875" style="110" hidden="1" customWidth="1"/>
    <col min="11" max="11" width="2.42578125" customWidth="1"/>
    <col min="12" max="12" width="19.42578125" style="1" customWidth="1"/>
    <col min="13" max="13" width="4.5703125" customWidth="1"/>
    <col min="14" max="14" width="13.7109375" style="2" customWidth="1"/>
    <col min="15" max="15" width="3.42578125" customWidth="1"/>
    <col min="16" max="16" width="15.85546875" bestFit="1" customWidth="1"/>
    <col min="17" max="17" width="13.5703125" customWidth="1"/>
  </cols>
  <sheetData>
    <row r="1" spans="1:13" ht="18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3" ht="15.75" x14ac:dyDescent="0.25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3" ht="16.5" thickBot="1" x14ac:dyDescent="0.3">
      <c r="A3" s="133" t="s">
        <v>2</v>
      </c>
      <c r="B3" s="134"/>
      <c r="C3" s="134"/>
      <c r="D3" s="134"/>
      <c r="E3" s="134"/>
      <c r="F3" s="134"/>
      <c r="G3" s="134"/>
      <c r="H3" s="134"/>
      <c r="I3" s="134"/>
      <c r="J3" s="135"/>
    </row>
    <row r="4" spans="1:13" ht="13.5" thickBot="1" x14ac:dyDescent="0.25">
      <c r="A4" s="3"/>
      <c r="B4" s="4"/>
      <c r="C4" s="5"/>
      <c r="D4" s="136" t="s">
        <v>3</v>
      </c>
      <c r="E4" s="137"/>
      <c r="F4" s="138"/>
      <c r="G4" s="6"/>
      <c r="H4" s="136" t="s">
        <v>4</v>
      </c>
      <c r="I4" s="137"/>
      <c r="J4" s="138"/>
    </row>
    <row r="5" spans="1:13" x14ac:dyDescent="0.2">
      <c r="A5" s="7"/>
      <c r="B5" s="8"/>
      <c r="C5" s="9"/>
      <c r="D5" s="10" t="s">
        <v>5</v>
      </c>
      <c r="E5" s="11" t="s">
        <v>6</v>
      </c>
      <c r="F5" s="12" t="s">
        <v>7</v>
      </c>
      <c r="G5" s="13"/>
      <c r="H5" s="10" t="s">
        <v>5</v>
      </c>
      <c r="I5" s="11" t="s">
        <v>6</v>
      </c>
      <c r="J5" s="14" t="s">
        <v>7</v>
      </c>
    </row>
    <row r="6" spans="1:13" x14ac:dyDescent="0.2">
      <c r="A6" s="15" t="s">
        <v>8</v>
      </c>
      <c r="B6" s="16"/>
      <c r="C6" s="17"/>
      <c r="D6" s="18"/>
      <c r="E6" s="19"/>
      <c r="F6" s="20"/>
      <c r="G6" s="21"/>
      <c r="H6" s="18"/>
      <c r="I6" s="19"/>
      <c r="J6" s="22"/>
    </row>
    <row r="7" spans="1:13" ht="15" x14ac:dyDescent="0.25">
      <c r="A7" s="23" t="s">
        <v>9</v>
      </c>
      <c r="B7" s="24"/>
      <c r="C7" s="24"/>
      <c r="D7" s="25">
        <v>101044366</v>
      </c>
      <c r="E7" s="26">
        <v>98098000</v>
      </c>
      <c r="F7" s="27">
        <v>-2946366</v>
      </c>
      <c r="G7" s="28"/>
      <c r="H7" s="29">
        <f>[1]COMPRES!$H$7+D7</f>
        <v>729999600.63999999</v>
      </c>
      <c r="I7" s="26">
        <f>+[2]mesvsmes!J7</f>
        <v>695950787</v>
      </c>
      <c r="J7" s="30">
        <f>+I7-H7</f>
        <v>-34048813.639999986</v>
      </c>
      <c r="K7" s="2"/>
    </row>
    <row r="8" spans="1:13" ht="15" x14ac:dyDescent="0.25">
      <c r="A8" s="23" t="s">
        <v>10</v>
      </c>
      <c r="B8" s="24"/>
      <c r="C8" s="24"/>
      <c r="D8" s="31">
        <v>66628644</v>
      </c>
      <c r="E8" s="32">
        <v>67077956</v>
      </c>
      <c r="F8" s="33">
        <v>449312</v>
      </c>
      <c r="G8" s="28"/>
      <c r="H8" s="31">
        <f>[1]COMPRES!$H$8+D8</f>
        <v>498003926.0800001</v>
      </c>
      <c r="I8" s="19">
        <f>+[2]mesvsmes!J8</f>
        <v>475918885</v>
      </c>
      <c r="J8" s="34">
        <f>+I8-H8</f>
        <v>-22085041.080000103</v>
      </c>
      <c r="K8" s="2"/>
    </row>
    <row r="9" spans="1:13" ht="15" x14ac:dyDescent="0.25">
      <c r="A9" s="23" t="s">
        <v>11</v>
      </c>
      <c r="B9" s="24"/>
      <c r="C9" s="24"/>
      <c r="D9" s="31">
        <v>0</v>
      </c>
      <c r="E9" s="32">
        <v>0</v>
      </c>
      <c r="F9" s="33">
        <v>0</v>
      </c>
      <c r="G9" s="35"/>
      <c r="H9" s="31">
        <f>[1]COMPRES!$H$9+D9</f>
        <v>136038405</v>
      </c>
      <c r="I9" s="32">
        <f>+[2]mesvsmes!J9</f>
        <v>140543209</v>
      </c>
      <c r="J9" s="34">
        <f>+I9-H9</f>
        <v>4504804</v>
      </c>
    </row>
    <row r="10" spans="1:13" ht="15" x14ac:dyDescent="0.25">
      <c r="A10" s="23"/>
      <c r="B10" s="36" t="s">
        <v>12</v>
      </c>
      <c r="C10" s="24"/>
      <c r="D10" s="37">
        <v>167673010</v>
      </c>
      <c r="E10" s="38">
        <v>165175956</v>
      </c>
      <c r="F10" s="39">
        <v>-2497054</v>
      </c>
      <c r="G10" s="28"/>
      <c r="H10" s="37">
        <f>SUM(H7:H9)</f>
        <v>1364041931.72</v>
      </c>
      <c r="I10" s="37">
        <f>SUM(I7:I9)</f>
        <v>1312412881</v>
      </c>
      <c r="J10" s="39">
        <f t="shared" ref="J10:J15" si="0">SUM(I10-H10)</f>
        <v>-51629050.720000029</v>
      </c>
      <c r="K10" s="2"/>
    </row>
    <row r="11" spans="1:13" ht="15" x14ac:dyDescent="0.25">
      <c r="A11" s="23" t="s">
        <v>13</v>
      </c>
      <c r="B11" s="24"/>
      <c r="C11" s="24"/>
      <c r="D11" s="29">
        <v>2124518.9700000002</v>
      </c>
      <c r="E11" s="26">
        <v>2124518.9700000002</v>
      </c>
      <c r="F11" s="33">
        <v>0</v>
      </c>
      <c r="G11" s="28"/>
      <c r="H11" s="40">
        <f>+I11</f>
        <v>42504202</v>
      </c>
      <c r="I11" s="26">
        <f>+[2]mesvsmes!J11</f>
        <v>42504202</v>
      </c>
      <c r="J11" s="33">
        <f t="shared" si="0"/>
        <v>0</v>
      </c>
      <c r="K11" s="2"/>
      <c r="M11" s="2"/>
    </row>
    <row r="12" spans="1:13" ht="15" x14ac:dyDescent="0.25">
      <c r="A12" s="23" t="s">
        <v>14</v>
      </c>
      <c r="B12" s="24"/>
      <c r="C12" s="24"/>
      <c r="D12" s="31">
        <v>1232606.31</v>
      </c>
      <c r="E12" s="19">
        <v>1232606.31</v>
      </c>
      <c r="F12" s="33">
        <v>0</v>
      </c>
      <c r="G12" s="28"/>
      <c r="H12" s="41">
        <f>+I12</f>
        <v>13700413.02</v>
      </c>
      <c r="I12" s="19">
        <f>+[2]mesvsmes!J12</f>
        <v>13700413.02</v>
      </c>
      <c r="J12" s="34">
        <f t="shared" si="0"/>
        <v>0</v>
      </c>
      <c r="K12" s="42"/>
      <c r="M12" s="2"/>
    </row>
    <row r="13" spans="1:13" ht="15" x14ac:dyDescent="0.25">
      <c r="A13" s="23" t="s">
        <v>15</v>
      </c>
      <c r="B13" s="24"/>
      <c r="C13" s="24"/>
      <c r="D13" s="31">
        <v>0</v>
      </c>
      <c r="E13" s="32">
        <v>0</v>
      </c>
      <c r="F13" s="33">
        <v>0</v>
      </c>
      <c r="G13" s="28"/>
      <c r="H13" s="41">
        <f>+I13</f>
        <v>67910511.929999992</v>
      </c>
      <c r="I13" s="32">
        <f>+[2]mesvsmes!J13</f>
        <v>67910511.929999992</v>
      </c>
      <c r="J13" s="34">
        <f t="shared" si="0"/>
        <v>0</v>
      </c>
      <c r="K13" s="2"/>
      <c r="M13" s="2"/>
    </row>
    <row r="14" spans="1:13" ht="15" x14ac:dyDescent="0.25">
      <c r="A14" s="23" t="s">
        <v>16</v>
      </c>
      <c r="B14" s="24"/>
      <c r="C14" s="24"/>
      <c r="D14" s="31">
        <v>18633976.5</v>
      </c>
      <c r="E14" s="19">
        <v>18633976.5</v>
      </c>
      <c r="F14" s="33">
        <v>0</v>
      </c>
      <c r="G14" s="28"/>
      <c r="H14" s="41">
        <f>+I14</f>
        <v>66218240.930000007</v>
      </c>
      <c r="I14" s="19">
        <f>+[2]mesvsmes!J14</f>
        <v>66218240.930000007</v>
      </c>
      <c r="J14" s="33">
        <f t="shared" si="0"/>
        <v>0</v>
      </c>
      <c r="K14" s="42"/>
      <c r="M14" s="2"/>
    </row>
    <row r="15" spans="1:13" ht="15" x14ac:dyDescent="0.25">
      <c r="A15" s="23"/>
      <c r="B15" s="36" t="s">
        <v>17</v>
      </c>
      <c r="C15" s="24"/>
      <c r="D15" s="37">
        <v>21991101.780000001</v>
      </c>
      <c r="E15" s="38">
        <v>21991101.780000001</v>
      </c>
      <c r="F15" s="39">
        <v>0</v>
      </c>
      <c r="G15" s="28"/>
      <c r="H15" s="37">
        <f>SUM(H11:H14)</f>
        <v>190333367.88</v>
      </c>
      <c r="I15" s="38">
        <f>+[2]mesvsmes!J15</f>
        <v>190333367.88</v>
      </c>
      <c r="J15" s="39">
        <f t="shared" si="0"/>
        <v>0</v>
      </c>
      <c r="K15" s="2"/>
    </row>
    <row r="16" spans="1:13" ht="15" x14ac:dyDescent="0.25">
      <c r="A16" s="23" t="s">
        <v>18</v>
      </c>
      <c r="B16" s="24"/>
      <c r="C16" s="24"/>
      <c r="D16" s="29">
        <v>16864998</v>
      </c>
      <c r="E16" s="43">
        <v>18687576</v>
      </c>
      <c r="F16" s="34">
        <v>1822578</v>
      </c>
      <c r="G16" s="44"/>
      <c r="H16" s="29">
        <f>[1]COMPRES!$H$16+D16</f>
        <v>118669966.40195426</v>
      </c>
      <c r="I16" s="43">
        <f>+[2]mesvsmes!J16</f>
        <v>93546096.769999996</v>
      </c>
      <c r="J16" s="30">
        <f>+I16-H16</f>
        <v>-25123869.631954268</v>
      </c>
      <c r="K16" s="2"/>
      <c r="L16" s="2"/>
      <c r="M16" s="2"/>
    </row>
    <row r="17" spans="1:13" ht="15" x14ac:dyDescent="0.25">
      <c r="A17" s="23" t="s">
        <v>19</v>
      </c>
      <c r="B17" s="24"/>
      <c r="C17" s="24"/>
      <c r="D17" s="31">
        <v>109133254.06</v>
      </c>
      <c r="E17" s="45">
        <v>108726409</v>
      </c>
      <c r="F17" s="34">
        <v>-406845.06000000238</v>
      </c>
      <c r="G17" s="44"/>
      <c r="H17" s="31">
        <f>[1]COMPRES!$H$17+D17</f>
        <v>364507473.91886979</v>
      </c>
      <c r="I17" s="45">
        <f>+[2]mesvsmes!J17</f>
        <v>262702952.20999998</v>
      </c>
      <c r="J17" s="34">
        <f>+I17-H17</f>
        <v>-101804521.70886981</v>
      </c>
      <c r="K17" s="2"/>
      <c r="M17" s="2"/>
    </row>
    <row r="18" spans="1:13" ht="15" x14ac:dyDescent="0.25">
      <c r="A18" s="23" t="s">
        <v>20</v>
      </c>
      <c r="B18" s="24"/>
      <c r="C18" s="24"/>
      <c r="D18" s="31">
        <v>24303004.039999999</v>
      </c>
      <c r="E18" s="45">
        <v>26907757.59</v>
      </c>
      <c r="F18" s="34">
        <v>2604753.5500000007</v>
      </c>
      <c r="G18" s="44"/>
      <c r="H18" s="31">
        <f>[1]COMPRES!$H$18+D18</f>
        <v>130502150.64414942</v>
      </c>
      <c r="I18" s="45">
        <f>+[2]mesvsmes!J18</f>
        <v>111146965.42999999</v>
      </c>
      <c r="J18" s="34">
        <f t="shared" ref="J18:J23" si="1">+I18-H18</f>
        <v>-19355185.21414943</v>
      </c>
      <c r="K18" s="2"/>
      <c r="L18" s="46"/>
      <c r="M18" s="2"/>
    </row>
    <row r="19" spans="1:13" ht="15" x14ac:dyDescent="0.25">
      <c r="A19" s="23" t="s">
        <v>21</v>
      </c>
      <c r="B19" s="24"/>
      <c r="C19" s="24"/>
      <c r="D19" s="31">
        <v>938013</v>
      </c>
      <c r="E19" s="45">
        <v>353809</v>
      </c>
      <c r="F19" s="34">
        <v>-584204</v>
      </c>
      <c r="G19" s="44"/>
      <c r="H19" s="31">
        <f>[1]COMPRES!$H$19+D19</f>
        <v>10099595.137079624</v>
      </c>
      <c r="I19" s="45">
        <f>+[2]mesvsmes!J19</f>
        <v>6844833</v>
      </c>
      <c r="J19" s="34">
        <f t="shared" si="1"/>
        <v>-3254762.1370796245</v>
      </c>
      <c r="K19" s="2"/>
    </row>
    <row r="20" spans="1:13" ht="15" x14ac:dyDescent="0.25">
      <c r="A20" s="23" t="s">
        <v>22</v>
      </c>
      <c r="B20" s="24"/>
      <c r="C20" s="24"/>
      <c r="D20" s="31">
        <v>1261321</v>
      </c>
      <c r="E20" s="45">
        <v>840441.51</v>
      </c>
      <c r="F20" s="34">
        <v>-420879.49</v>
      </c>
      <c r="G20" s="44"/>
      <c r="H20" s="31">
        <f>[1]COMPRES!$H$20+D20</f>
        <v>7429263.2491723616</v>
      </c>
      <c r="I20" s="45">
        <f>+[2]mesvsmes!J20</f>
        <v>6368235.1799999997</v>
      </c>
      <c r="J20" s="34">
        <f t="shared" si="1"/>
        <v>-1061028.0691723619</v>
      </c>
      <c r="K20" s="2"/>
    </row>
    <row r="21" spans="1:13" ht="15" x14ac:dyDescent="0.25">
      <c r="A21" s="23" t="s">
        <v>23</v>
      </c>
      <c r="B21" s="24"/>
      <c r="C21" s="24"/>
      <c r="D21" s="31">
        <v>5011660.58</v>
      </c>
      <c r="E21" s="45">
        <v>6127232.8899999997</v>
      </c>
      <c r="F21" s="34">
        <v>1115572.3099999996</v>
      </c>
      <c r="G21" s="44"/>
      <c r="H21" s="31">
        <f>[1]COMPRES!$H$21+D21</f>
        <v>49023034.268260732</v>
      </c>
      <c r="I21" s="45">
        <f>+[2]mesvsmes!J21</f>
        <v>39271484.359999999</v>
      </c>
      <c r="J21" s="34">
        <f t="shared" si="1"/>
        <v>-9751549.9082607329</v>
      </c>
      <c r="K21" s="2"/>
    </row>
    <row r="22" spans="1:13" ht="15" x14ac:dyDescent="0.25">
      <c r="A22" s="23" t="s">
        <v>24</v>
      </c>
      <c r="B22" s="24"/>
      <c r="C22" s="24"/>
      <c r="D22" s="31">
        <v>1542872</v>
      </c>
      <c r="E22" s="45">
        <v>557287.88</v>
      </c>
      <c r="F22" s="34">
        <v>-985584.12</v>
      </c>
      <c r="G22" s="44"/>
      <c r="H22" s="31">
        <f>[1]COMPRES!$H$22+D22</f>
        <v>11245411.508798916</v>
      </c>
      <c r="I22" s="45">
        <f>+[2]mesvsmes!J22</f>
        <v>7006011.8499999996</v>
      </c>
      <c r="J22" s="34">
        <f t="shared" si="1"/>
        <v>-4239399.6587989163</v>
      </c>
      <c r="K22" s="2"/>
    </row>
    <row r="23" spans="1:13" ht="15" x14ac:dyDescent="0.25">
      <c r="A23" s="23" t="s">
        <v>25</v>
      </c>
      <c r="B23" s="24"/>
      <c r="C23" s="24"/>
      <c r="D23" s="31">
        <v>2173545</v>
      </c>
      <c r="E23" s="45">
        <v>595290.18000000005</v>
      </c>
      <c r="F23" s="34">
        <v>-1578254.8199999998</v>
      </c>
      <c r="G23" s="44"/>
      <c r="H23" s="31">
        <f>[1]COMPRES!$H$23+D23</f>
        <v>9500958.9397838227</v>
      </c>
      <c r="I23" s="45">
        <f>+[2]mesvsmes!J23</f>
        <v>10790806.16</v>
      </c>
      <c r="J23" s="34">
        <f t="shared" si="1"/>
        <v>1289847.2202161774</v>
      </c>
    </row>
    <row r="24" spans="1:13" ht="15" x14ac:dyDescent="0.25">
      <c r="A24" s="23" t="s">
        <v>26</v>
      </c>
      <c r="B24" s="24"/>
      <c r="C24" s="24"/>
      <c r="D24" s="31">
        <v>0</v>
      </c>
      <c r="E24" s="45">
        <v>7036542</v>
      </c>
      <c r="F24" s="34">
        <v>7036542</v>
      </c>
      <c r="G24" s="44"/>
      <c r="H24" s="31"/>
      <c r="I24" s="45"/>
      <c r="J24" s="34"/>
    </row>
    <row r="25" spans="1:13" ht="15" x14ac:dyDescent="0.25">
      <c r="A25" s="23" t="s">
        <v>27</v>
      </c>
      <c r="B25" s="24"/>
      <c r="C25" s="24"/>
      <c r="D25" s="31">
        <v>4377478.1999999993</v>
      </c>
      <c r="E25" s="45">
        <v>4821248.2300000004</v>
      </c>
      <c r="F25" s="34">
        <v>443770.03000000119</v>
      </c>
      <c r="G25" s="44"/>
      <c r="H25" s="31">
        <f>[1]COMPRES!$H$24+D25</f>
        <v>41495864.50315766</v>
      </c>
      <c r="I25" s="45">
        <f>+[2]mesvsmes!J24</f>
        <v>102491874.66</v>
      </c>
      <c r="J25" s="34">
        <f>+I25-H25</f>
        <v>60996010.156842336</v>
      </c>
      <c r="K25" s="2"/>
      <c r="M25" s="2"/>
    </row>
    <row r="26" spans="1:13" ht="15" x14ac:dyDescent="0.25">
      <c r="A26" s="23"/>
      <c r="B26" s="36" t="s">
        <v>28</v>
      </c>
      <c r="C26" s="24"/>
      <c r="D26" s="37">
        <v>165606146.88</v>
      </c>
      <c r="E26" s="38">
        <v>174653594.27999997</v>
      </c>
      <c r="F26" s="39">
        <v>9047447.3999999762</v>
      </c>
      <c r="G26" s="28"/>
      <c r="H26" s="37">
        <f>SUM(H16:H25)</f>
        <v>742473718.57122648</v>
      </c>
      <c r="I26" s="38">
        <f>+[2]mesvsmes!J25</f>
        <v>640169260.62</v>
      </c>
      <c r="J26" s="47">
        <f>SUM(I26-H26)</f>
        <v>-102304457.95122647</v>
      </c>
      <c r="K26" s="2"/>
    </row>
    <row r="27" spans="1:13" ht="15" x14ac:dyDescent="0.25">
      <c r="A27" s="23"/>
      <c r="B27" s="24"/>
      <c r="C27" s="36" t="s">
        <v>29</v>
      </c>
      <c r="D27" s="48">
        <v>355270258.65999997</v>
      </c>
      <c r="E27" s="49">
        <v>361820652.05999994</v>
      </c>
      <c r="F27" s="50">
        <v>6550393.3999999762</v>
      </c>
      <c r="G27" s="51"/>
      <c r="H27" s="48">
        <f>SUM(H26,H15,H10)</f>
        <v>2296849018.1712265</v>
      </c>
      <c r="I27" s="49">
        <f>+[2]mesvsmes!J26</f>
        <v>2142915509.5</v>
      </c>
      <c r="J27" s="50">
        <f>SUM(I27-H27)</f>
        <v>-153933508.6712265</v>
      </c>
      <c r="K27" s="2"/>
      <c r="M27" s="52"/>
    </row>
    <row r="28" spans="1:13" ht="15" x14ac:dyDescent="0.25">
      <c r="A28" s="23"/>
      <c r="B28" s="24"/>
      <c r="C28" s="36"/>
      <c r="D28" s="53"/>
      <c r="E28" s="54"/>
      <c r="F28" s="55"/>
      <c r="G28" s="28"/>
      <c r="H28" s="53"/>
      <c r="I28" s="54"/>
      <c r="J28" s="55"/>
      <c r="K28" s="2"/>
    </row>
    <row r="29" spans="1:13" ht="15" x14ac:dyDescent="0.25">
      <c r="A29" s="23"/>
      <c r="B29" s="24" t="s">
        <v>30</v>
      </c>
      <c r="C29" s="36"/>
      <c r="D29" s="56">
        <v>24860121</v>
      </c>
      <c r="E29" s="57">
        <v>25631533.719999999</v>
      </c>
      <c r="F29" s="58">
        <v>771412.71999999881</v>
      </c>
      <c r="G29" s="28"/>
      <c r="H29" s="56">
        <f>[1]COMPRES!$H$28+D29</f>
        <v>97712259.614754826</v>
      </c>
      <c r="I29" s="57">
        <f>+[2]mesvsmes!J28</f>
        <v>73441348.960000008</v>
      </c>
      <c r="J29" s="59">
        <f>+I29-H29</f>
        <v>-24270910.654754817</v>
      </c>
      <c r="K29" s="2"/>
    </row>
    <row r="30" spans="1:13" ht="15" x14ac:dyDescent="0.25">
      <c r="A30" s="23"/>
      <c r="B30" s="24"/>
      <c r="C30" s="36" t="s">
        <v>31</v>
      </c>
      <c r="D30" s="48">
        <v>330410137.65999997</v>
      </c>
      <c r="E30" s="49">
        <v>336189118.33999991</v>
      </c>
      <c r="F30" s="50">
        <v>5778980.6799999475</v>
      </c>
      <c r="G30" s="51"/>
      <c r="H30" s="48">
        <f>SUM(H27-H29)</f>
        <v>2199136758.5564718</v>
      </c>
      <c r="I30" s="49">
        <f>+[2]mesvsmes!J29</f>
        <v>2069474160.54</v>
      </c>
      <c r="J30" s="50">
        <f>+I30-H30</f>
        <v>-129662598.01647186</v>
      </c>
      <c r="K30" s="42"/>
    </row>
    <row r="31" spans="1:13" x14ac:dyDescent="0.2">
      <c r="A31" s="60" t="s">
        <v>32</v>
      </c>
      <c r="C31" s="28"/>
      <c r="D31" s="62"/>
      <c r="E31" s="63"/>
      <c r="F31" s="20"/>
      <c r="G31" s="28"/>
      <c r="H31" s="18"/>
      <c r="I31" s="19"/>
      <c r="J31" s="22"/>
      <c r="K31" s="64"/>
    </row>
    <row r="32" spans="1:13" x14ac:dyDescent="0.2">
      <c r="A32" s="15" t="s">
        <v>33</v>
      </c>
      <c r="B32" s="65"/>
      <c r="C32" s="66"/>
      <c r="D32" s="67"/>
      <c r="E32" s="19"/>
      <c r="F32" s="20"/>
      <c r="G32" s="28"/>
      <c r="H32" s="18"/>
      <c r="I32" s="19"/>
      <c r="J32" s="22"/>
      <c r="K32" s="64"/>
    </row>
    <row r="33" spans="1:17" ht="15" x14ac:dyDescent="0.25">
      <c r="A33" s="68" t="s">
        <v>34</v>
      </c>
      <c r="C33" s="28"/>
      <c r="D33" s="69">
        <v>94785867</v>
      </c>
      <c r="E33" s="70">
        <v>103903512.26000001</v>
      </c>
      <c r="F33" s="71">
        <v>9117645.2600000054</v>
      </c>
      <c r="G33" s="44"/>
      <c r="H33" s="29">
        <f>[1]COMPRES!$H$32+D33</f>
        <v>1242346265.4740396</v>
      </c>
      <c r="I33" s="43">
        <f>+[2]mesvsmes!J32</f>
        <v>1345100404.6199999</v>
      </c>
      <c r="J33" s="72">
        <f>+I33-H33</f>
        <v>102754139.14596033</v>
      </c>
      <c r="L33" s="123"/>
      <c r="P33" s="1"/>
      <c r="Q33" s="2"/>
    </row>
    <row r="34" spans="1:17" ht="15" x14ac:dyDescent="0.25">
      <c r="A34" s="68" t="s">
        <v>35</v>
      </c>
      <c r="C34" s="28"/>
      <c r="D34" s="73">
        <v>12275446</v>
      </c>
      <c r="E34" s="70">
        <v>13434840.17</v>
      </c>
      <c r="F34" s="34">
        <v>1159394.17</v>
      </c>
      <c r="G34" s="44"/>
      <c r="H34" s="31">
        <f>[1]COMPRES!$H$33+D34</f>
        <v>212522537.39197195</v>
      </c>
      <c r="I34" s="70">
        <f>+[2]mesvsmes!J33</f>
        <v>257896425.59999996</v>
      </c>
      <c r="J34" s="74">
        <f>+I34-H34</f>
        <v>45373888.208028018</v>
      </c>
      <c r="K34" s="2"/>
      <c r="L34" s="124"/>
      <c r="P34" s="1"/>
      <c r="Q34" s="2"/>
    </row>
    <row r="35" spans="1:17" ht="15" x14ac:dyDescent="0.25">
      <c r="A35" s="68" t="s">
        <v>36</v>
      </c>
      <c r="C35" s="28"/>
      <c r="D35" s="73">
        <v>11195398</v>
      </c>
      <c r="E35" s="70">
        <v>3982993.2399999984</v>
      </c>
      <c r="F35" s="34">
        <v>-7212404.7600000016</v>
      </c>
      <c r="G35" s="44"/>
      <c r="H35" s="31">
        <f>[1]COMPRES!$H$34+D35</f>
        <v>89385366.06852816</v>
      </c>
      <c r="I35" s="32">
        <f>+[2]mesvsmes!J34</f>
        <v>94804507.819999993</v>
      </c>
      <c r="J35" s="74">
        <f>+I35-H35</f>
        <v>5419141.7514718324</v>
      </c>
      <c r="L35" s="124"/>
      <c r="P35" s="1"/>
      <c r="Q35" s="2"/>
    </row>
    <row r="36" spans="1:17" ht="15" x14ac:dyDescent="0.25">
      <c r="A36" s="68" t="s">
        <v>37</v>
      </c>
      <c r="C36" s="28"/>
      <c r="D36" s="73">
        <v>5958852</v>
      </c>
      <c r="E36" s="70">
        <v>1069367.9099999999</v>
      </c>
      <c r="F36" s="34">
        <v>-4889484.09</v>
      </c>
      <c r="G36" s="44"/>
      <c r="H36" s="31">
        <f>[1]COMPRES!$H$35+D36</f>
        <v>46258798.07193543</v>
      </c>
      <c r="I36" s="70">
        <f>+[2]mesvsmes!J35</f>
        <v>38166376.32</v>
      </c>
      <c r="J36" s="74">
        <f>+I36-H36</f>
        <v>-8092421.7519354299</v>
      </c>
      <c r="L36" s="124"/>
      <c r="P36" s="1"/>
      <c r="Q36" s="2"/>
    </row>
    <row r="37" spans="1:17" ht="15" x14ac:dyDescent="0.25">
      <c r="A37" s="68" t="s">
        <v>38</v>
      </c>
      <c r="C37" s="28"/>
      <c r="D37" s="73">
        <v>4422620</v>
      </c>
      <c r="E37" s="70">
        <v>2088850.6</v>
      </c>
      <c r="F37" s="34">
        <v>-2333769.4</v>
      </c>
      <c r="G37" s="44"/>
      <c r="H37" s="31">
        <f>[1]COMPRES!$H$36+D37</f>
        <v>55384714.539779514</v>
      </c>
      <c r="I37" s="70">
        <f>+[2]mesvsmes!J36</f>
        <v>44108545.310000002</v>
      </c>
      <c r="J37" s="74">
        <f>+I37-H37</f>
        <v>-11276169.229779512</v>
      </c>
      <c r="L37" s="124"/>
      <c r="P37" s="1"/>
      <c r="Q37" s="2"/>
    </row>
    <row r="38" spans="1:17" x14ac:dyDescent="0.2">
      <c r="A38" s="68" t="s">
        <v>73</v>
      </c>
      <c r="C38" s="28"/>
      <c r="D38" s="73">
        <v>0</v>
      </c>
      <c r="E38" s="70">
        <v>0</v>
      </c>
      <c r="F38" s="34">
        <v>0</v>
      </c>
      <c r="G38" s="44"/>
      <c r="H38" s="31"/>
      <c r="I38" s="70"/>
      <c r="J38" s="74"/>
      <c r="P38" s="1"/>
      <c r="Q38" s="2"/>
    </row>
    <row r="39" spans="1:17" x14ac:dyDescent="0.2">
      <c r="B39" s="8" t="s">
        <v>39</v>
      </c>
      <c r="C39" s="28"/>
      <c r="D39" s="37">
        <v>128638183</v>
      </c>
      <c r="E39" s="38">
        <v>124479564.17999999</v>
      </c>
      <c r="F39" s="39">
        <v>-4158618.8200000077</v>
      </c>
      <c r="G39" s="28"/>
      <c r="H39" s="37">
        <f>SUM(H33:H37)</f>
        <v>1645897681.5462546</v>
      </c>
      <c r="I39" s="38">
        <f>+[2]mesvsmes!J37</f>
        <v>1780076259.6699996</v>
      </c>
      <c r="J39" s="75">
        <f>SUM(I39-H39)</f>
        <v>134178578.12374496</v>
      </c>
      <c r="P39" s="1"/>
      <c r="Q39" s="2"/>
    </row>
    <row r="40" spans="1:17" x14ac:dyDescent="0.2">
      <c r="A40" s="68" t="s">
        <v>40</v>
      </c>
      <c r="C40" s="28"/>
      <c r="D40" s="76">
        <v>84962</v>
      </c>
      <c r="E40" s="77">
        <v>105260.23</v>
      </c>
      <c r="F40" s="78">
        <v>20298.229999999996</v>
      </c>
      <c r="G40" s="28"/>
      <c r="H40" s="40">
        <f>[1]COMPRES!$H$38+D40</f>
        <v>939426.51589190052</v>
      </c>
      <c r="I40" s="26">
        <f>+[2]mesvsmes!J38</f>
        <v>1784762.6199999999</v>
      </c>
      <c r="J40" s="79">
        <f t="shared" ref="J40:J47" si="2">+I40-H40</f>
        <v>845336.10410809936</v>
      </c>
    </row>
    <row r="41" spans="1:17" x14ac:dyDescent="0.2">
      <c r="A41" s="68" t="s">
        <v>41</v>
      </c>
      <c r="C41" s="28"/>
      <c r="D41" s="18">
        <v>6806</v>
      </c>
      <c r="E41" s="19">
        <v>59208.06</v>
      </c>
      <c r="F41" s="33">
        <v>52402.06</v>
      </c>
      <c r="G41" s="28"/>
      <c r="H41" s="41">
        <f>[1]COMPRES!$H$39+D41</f>
        <v>1436688.0902456637</v>
      </c>
      <c r="I41" s="32">
        <f>+[2]mesvsmes!J39</f>
        <v>957954.88000000012</v>
      </c>
      <c r="J41" s="80">
        <f t="shared" si="2"/>
        <v>-478733.21024566353</v>
      </c>
    </row>
    <row r="42" spans="1:17" x14ac:dyDescent="0.2">
      <c r="A42" s="68" t="s">
        <v>42</v>
      </c>
      <c r="C42" s="28"/>
      <c r="D42" s="18">
        <v>121720</v>
      </c>
      <c r="E42" s="19">
        <v>291930.03000000003</v>
      </c>
      <c r="F42" s="33">
        <v>170210.03000000003</v>
      </c>
      <c r="G42" s="28"/>
      <c r="H42" s="41">
        <f>[1]COMPRES!$H$40+D42</f>
        <v>3453632.2290453035</v>
      </c>
      <c r="I42" s="32">
        <f>+[2]mesvsmes!J40</f>
        <v>4814425.71</v>
      </c>
      <c r="J42" s="80">
        <f t="shared" si="2"/>
        <v>1360793.4809546964</v>
      </c>
    </row>
    <row r="43" spans="1:17" x14ac:dyDescent="0.2">
      <c r="A43" s="68" t="s">
        <v>43</v>
      </c>
      <c r="C43" s="28"/>
      <c r="D43" s="18">
        <v>28827</v>
      </c>
      <c r="E43" s="19">
        <v>3569.65</v>
      </c>
      <c r="F43" s="33">
        <v>-25257.35</v>
      </c>
      <c r="G43" s="28"/>
      <c r="H43" s="41">
        <f>[1]COMPRES!$H$41+D43</f>
        <v>504068.56944273558</v>
      </c>
      <c r="I43" s="32">
        <f>+[2]mesvsmes!J41</f>
        <v>590757.79</v>
      </c>
      <c r="J43" s="80">
        <f t="shared" si="2"/>
        <v>86689.22055726446</v>
      </c>
    </row>
    <row r="44" spans="1:17" x14ac:dyDescent="0.2">
      <c r="A44" s="68" t="s">
        <v>44</v>
      </c>
      <c r="C44" s="28"/>
      <c r="D44" s="18">
        <v>0</v>
      </c>
      <c r="E44" s="19">
        <v>0</v>
      </c>
      <c r="F44" s="33">
        <v>0</v>
      </c>
      <c r="G44" s="28"/>
      <c r="H44" s="41">
        <f>[1]COMPRES!$H$42+D44</f>
        <v>587369.36816366087</v>
      </c>
      <c r="I44" s="32">
        <f>+[2]mesvsmes!J42</f>
        <v>941134.81</v>
      </c>
      <c r="J44" s="80">
        <f t="shared" si="2"/>
        <v>353765.44183633919</v>
      </c>
    </row>
    <row r="45" spans="1:17" x14ac:dyDescent="0.2">
      <c r="A45" s="68" t="s">
        <v>45</v>
      </c>
      <c r="C45" s="28"/>
      <c r="D45" s="41">
        <v>0</v>
      </c>
      <c r="E45" s="32">
        <v>25839.3</v>
      </c>
      <c r="F45" s="33">
        <v>25839.3</v>
      </c>
      <c r="G45" s="81"/>
      <c r="H45" s="41">
        <f>[1]COMPRES!$H$43+D45</f>
        <v>0</v>
      </c>
      <c r="I45" s="32">
        <f>+[2]mesvsmes!J43</f>
        <v>0</v>
      </c>
      <c r="J45" s="80">
        <f t="shared" si="2"/>
        <v>0</v>
      </c>
    </row>
    <row r="46" spans="1:17" x14ac:dyDescent="0.2">
      <c r="A46" s="68" t="s">
        <v>46</v>
      </c>
      <c r="C46" s="28"/>
      <c r="D46" s="18">
        <v>0</v>
      </c>
      <c r="E46" s="32">
        <v>5360.71</v>
      </c>
      <c r="F46" s="33">
        <v>5360.71</v>
      </c>
      <c r="G46" s="28"/>
      <c r="H46" s="41">
        <f>[1]COMPRES!$H$44+D46</f>
        <v>250739.74263287365</v>
      </c>
      <c r="I46" s="32">
        <f>+[2]mesvsmes!J44</f>
        <v>186888.40999999997</v>
      </c>
      <c r="J46" s="80">
        <f t="shared" si="2"/>
        <v>-63851.332632873673</v>
      </c>
    </row>
    <row r="47" spans="1:17" x14ac:dyDescent="0.2">
      <c r="A47" s="68" t="s">
        <v>47</v>
      </c>
      <c r="C47" s="28"/>
      <c r="D47" s="18">
        <v>17136</v>
      </c>
      <c r="E47" s="32">
        <v>47655.67</v>
      </c>
      <c r="F47" s="33">
        <v>30519.67</v>
      </c>
      <c r="G47" s="28"/>
      <c r="H47" s="41">
        <f>[1]COMPRES!$H$45+D47</f>
        <v>34162.879658492726</v>
      </c>
      <c r="I47" s="32">
        <f>+[2]mesvsmes!J45</f>
        <v>249378.62</v>
      </c>
      <c r="J47" s="80">
        <f t="shared" si="2"/>
        <v>215215.74034150728</v>
      </c>
    </row>
    <row r="48" spans="1:17" x14ac:dyDescent="0.2">
      <c r="B48" s="8" t="s">
        <v>48</v>
      </c>
      <c r="C48" s="28"/>
      <c r="D48" s="37">
        <v>259451</v>
      </c>
      <c r="E48" s="82">
        <v>538823.65</v>
      </c>
      <c r="F48" s="39">
        <v>279372.65000000002</v>
      </c>
      <c r="G48" s="28"/>
      <c r="H48" s="37">
        <f>SUM(H40:H47)</f>
        <v>7206087.3950806307</v>
      </c>
      <c r="I48" s="82">
        <f>+[2]mesvsmes!J46</f>
        <v>9525303.8399999999</v>
      </c>
      <c r="J48" s="75">
        <f t="shared" ref="J48:J62" si="3">SUM(I48-H48)</f>
        <v>2319216.4449193692</v>
      </c>
    </row>
    <row r="49" spans="1:11" x14ac:dyDescent="0.2">
      <c r="C49" s="9" t="s">
        <v>49</v>
      </c>
      <c r="D49" s="83">
        <v>128897634</v>
      </c>
      <c r="E49" s="82">
        <v>125018387.83</v>
      </c>
      <c r="F49" s="39">
        <v>-3879246.1700000018</v>
      </c>
      <c r="G49" s="28"/>
      <c r="H49" s="83">
        <f>SUM(H48,H39)</f>
        <v>1653103768.9413352</v>
      </c>
      <c r="I49" s="82">
        <f>+[2]mesvsmes!J47</f>
        <v>1789601563.5099995</v>
      </c>
      <c r="J49" s="75">
        <f t="shared" si="3"/>
        <v>136497794.56866431</v>
      </c>
    </row>
    <row r="50" spans="1:11" x14ac:dyDescent="0.2">
      <c r="A50" s="68" t="s">
        <v>50</v>
      </c>
      <c r="C50" s="28"/>
      <c r="D50" s="84">
        <v>0</v>
      </c>
      <c r="E50" s="85">
        <v>0</v>
      </c>
      <c r="F50" s="71">
        <v>0</v>
      </c>
      <c r="G50" s="28"/>
      <c r="H50" s="40">
        <f>[1]COMPRES!$H$48+D50</f>
        <v>29914.448434774</v>
      </c>
      <c r="I50" s="32">
        <f>+[2]mesvsmes!J48</f>
        <v>846803.8</v>
      </c>
      <c r="J50" s="79">
        <f t="shared" si="3"/>
        <v>816889.3515652261</v>
      </c>
    </row>
    <row r="51" spans="1:11" x14ac:dyDescent="0.2">
      <c r="A51" s="68" t="s">
        <v>51</v>
      </c>
      <c r="C51" s="28"/>
      <c r="D51" s="86">
        <v>175000</v>
      </c>
      <c r="E51" s="70">
        <v>24563.4</v>
      </c>
      <c r="F51" s="34">
        <v>-150436.6</v>
      </c>
      <c r="G51" s="28"/>
      <c r="H51" s="41">
        <f>[1]COMPRES!$H$49+D51</f>
        <v>319018.20761748048</v>
      </c>
      <c r="I51" s="32">
        <f>+[2]mesvsmes!J49</f>
        <v>179201.7</v>
      </c>
      <c r="J51" s="87">
        <f t="shared" si="3"/>
        <v>-139816.50761748047</v>
      </c>
    </row>
    <row r="52" spans="1:11" x14ac:dyDescent="0.2">
      <c r="A52" s="68" t="s">
        <v>52</v>
      </c>
      <c r="C52" s="28"/>
      <c r="D52" s="86">
        <v>0</v>
      </c>
      <c r="E52" s="70">
        <v>0</v>
      </c>
      <c r="F52" s="34">
        <v>0</v>
      </c>
      <c r="G52" s="28"/>
      <c r="H52" s="41">
        <f>[1]COMPRES!$H$50+D52</f>
        <v>0</v>
      </c>
      <c r="I52" s="32">
        <f>+[2]mesvsmes!J50</f>
        <v>3030139.5</v>
      </c>
      <c r="J52" s="88">
        <f t="shared" si="3"/>
        <v>3030139.5</v>
      </c>
    </row>
    <row r="53" spans="1:11" x14ac:dyDescent="0.2">
      <c r="A53" s="68" t="s">
        <v>53</v>
      </c>
      <c r="C53" s="28"/>
      <c r="D53" s="86">
        <v>370962</v>
      </c>
      <c r="E53" s="70">
        <v>0</v>
      </c>
      <c r="F53" s="34">
        <v>-370962</v>
      </c>
      <c r="G53" s="28"/>
      <c r="H53" s="41">
        <f>[1]COMPRES!$H$51+D53</f>
        <v>44753682.002459481</v>
      </c>
      <c r="I53" s="32">
        <f>+[2]mesvsmes!J51</f>
        <v>134216888.66000003</v>
      </c>
      <c r="J53" s="74">
        <f t="shared" si="3"/>
        <v>89463206.657540545</v>
      </c>
      <c r="K53" s="2"/>
    </row>
    <row r="54" spans="1:11" x14ac:dyDescent="0.2">
      <c r="A54" s="68" t="s">
        <v>54</v>
      </c>
      <c r="C54" s="28"/>
      <c r="D54" s="86">
        <v>484904</v>
      </c>
      <c r="E54" s="70">
        <v>53292.49</v>
      </c>
      <c r="F54" s="33">
        <v>-431611.51</v>
      </c>
      <c r="G54" s="28"/>
      <c r="H54" s="41">
        <f>[1]COMPRES!$H$52+D54</f>
        <v>581546.62884834595</v>
      </c>
      <c r="I54" s="32">
        <f>+[2]mesvsmes!J52</f>
        <v>264081.25</v>
      </c>
      <c r="J54" s="74">
        <f t="shared" si="3"/>
        <v>-317465.37884834595</v>
      </c>
    </row>
    <row r="55" spans="1:11" x14ac:dyDescent="0.2">
      <c r="A55" s="68" t="s">
        <v>55</v>
      </c>
      <c r="C55" s="28"/>
      <c r="D55" s="86">
        <v>1206704</v>
      </c>
      <c r="E55" s="70">
        <v>321288.81</v>
      </c>
      <c r="F55" s="34">
        <v>-885415.19</v>
      </c>
      <c r="G55" s="28"/>
      <c r="H55" s="41">
        <f>[1]COMPRES!$H$53+D55</f>
        <v>5549825.0574751589</v>
      </c>
      <c r="I55" s="32">
        <f>+[2]mesvsmes!J53</f>
        <v>7753947.3100000005</v>
      </c>
      <c r="J55" s="74">
        <f t="shared" si="3"/>
        <v>2204122.2525248416</v>
      </c>
      <c r="K55" s="2"/>
    </row>
    <row r="56" spans="1:11" x14ac:dyDescent="0.2">
      <c r="A56" s="68" t="s">
        <v>56</v>
      </c>
      <c r="C56" s="28"/>
      <c r="D56" s="86">
        <v>1154097</v>
      </c>
      <c r="E56" s="70">
        <v>42162.2</v>
      </c>
      <c r="F56" s="33">
        <v>-1111934.8</v>
      </c>
      <c r="G56" s="28"/>
      <c r="H56" s="41">
        <f>[1]COMPRES!$H$54+D56</f>
        <v>8119337.4441255787</v>
      </c>
      <c r="I56" s="32">
        <f>+[2]mesvsmes!J54</f>
        <v>6742868.209999999</v>
      </c>
      <c r="J56" s="74">
        <f t="shared" si="3"/>
        <v>-1376469.2341255797</v>
      </c>
      <c r="K56" s="2"/>
    </row>
    <row r="57" spans="1:11" x14ac:dyDescent="0.2">
      <c r="A57" s="68" t="s">
        <v>57</v>
      </c>
      <c r="C57" s="28"/>
      <c r="D57" s="86">
        <v>751298</v>
      </c>
      <c r="E57" s="70">
        <v>0</v>
      </c>
      <c r="F57" s="34">
        <v>-751298</v>
      </c>
      <c r="G57" s="28"/>
      <c r="H57" s="41">
        <f>[1]COMPRES!$H$55+D57</f>
        <v>2158893.5529149435</v>
      </c>
      <c r="I57" s="32">
        <f>+[2]mesvsmes!J55</f>
        <v>5267585.01</v>
      </c>
      <c r="J57" s="74">
        <f t="shared" si="3"/>
        <v>3108691.4570850562</v>
      </c>
      <c r="K57" s="2"/>
    </row>
    <row r="58" spans="1:11" x14ac:dyDescent="0.2">
      <c r="A58" s="68" t="s">
        <v>58</v>
      </c>
      <c r="C58" s="28"/>
      <c r="D58" s="86">
        <v>1121320</v>
      </c>
      <c r="E58" s="70">
        <v>-98302.07</v>
      </c>
      <c r="F58" s="33">
        <v>-1219622.07</v>
      </c>
      <c r="G58" s="28"/>
      <c r="H58" s="41">
        <f>[1]COMPRES!$H$56+D58</f>
        <v>4284328.0197538193</v>
      </c>
      <c r="I58" s="32">
        <f>+[2]mesvsmes!J56</f>
        <v>2723970.7199999997</v>
      </c>
      <c r="J58" s="74">
        <f t="shared" si="3"/>
        <v>-1560357.2997538196</v>
      </c>
      <c r="K58" s="2"/>
    </row>
    <row r="59" spans="1:11" x14ac:dyDescent="0.2">
      <c r="A59" s="68" t="s">
        <v>59</v>
      </c>
      <c r="C59" s="28"/>
      <c r="D59" s="86">
        <v>0</v>
      </c>
      <c r="E59" s="70">
        <v>161992</v>
      </c>
      <c r="F59" s="33">
        <v>161992</v>
      </c>
      <c r="G59" s="28"/>
      <c r="H59" s="41">
        <f>[1]COMPRES!$H$57+D59</f>
        <v>675210.56963807589</v>
      </c>
      <c r="I59" s="32">
        <f>+[2]mesvsmes!J57</f>
        <v>670179</v>
      </c>
      <c r="J59" s="74">
        <f t="shared" si="3"/>
        <v>-5031.5696380758891</v>
      </c>
      <c r="K59" s="2"/>
    </row>
    <row r="60" spans="1:11" x14ac:dyDescent="0.2">
      <c r="A60" s="68" t="s">
        <v>60</v>
      </c>
      <c r="C60" s="28"/>
      <c r="D60" s="86">
        <v>0</v>
      </c>
      <c r="E60" s="70">
        <v>0</v>
      </c>
      <c r="F60" s="33">
        <v>0</v>
      </c>
      <c r="G60" s="28"/>
      <c r="H60" s="41">
        <f>[1]COMPRES!$H$58+D60</f>
        <v>0</v>
      </c>
      <c r="I60" s="32">
        <f>+[2]mesvsmes!J58</f>
        <v>0</v>
      </c>
      <c r="J60" s="80">
        <f t="shared" si="3"/>
        <v>0</v>
      </c>
      <c r="K60" s="2"/>
    </row>
    <row r="61" spans="1:11" x14ac:dyDescent="0.2">
      <c r="B61" s="8" t="s">
        <v>61</v>
      </c>
      <c r="C61" s="28"/>
      <c r="D61" s="83">
        <v>5264285</v>
      </c>
      <c r="E61" s="82">
        <v>504996.83</v>
      </c>
      <c r="F61" s="39">
        <v>-4759288.17</v>
      </c>
      <c r="G61" s="28"/>
      <c r="H61" s="83">
        <f>SUM(H50:H60)</f>
        <v>66471755.931267656</v>
      </c>
      <c r="I61" s="82">
        <f>+[2]mesvsmes!J59</f>
        <v>161695666.16000003</v>
      </c>
      <c r="J61" s="75">
        <f t="shared" si="3"/>
        <v>95223910.228732377</v>
      </c>
    </row>
    <row r="62" spans="1:11" x14ac:dyDescent="0.2">
      <c r="C62" s="9" t="s">
        <v>62</v>
      </c>
      <c r="D62" s="89">
        <v>203409120.39365584</v>
      </c>
      <c r="E62" s="90">
        <v>125523384.66</v>
      </c>
      <c r="F62" s="50">
        <v>-77885735.73365584</v>
      </c>
      <c r="G62" s="51"/>
      <c r="H62" s="89">
        <f>SUM(H49+H61)</f>
        <v>1719575524.8726029</v>
      </c>
      <c r="I62" s="90">
        <f>+[2]mesvsmes!J60</f>
        <v>1951297229.6699996</v>
      </c>
      <c r="J62" s="91">
        <f t="shared" si="3"/>
        <v>231721704.79739666</v>
      </c>
    </row>
    <row r="63" spans="1:11" x14ac:dyDescent="0.2">
      <c r="A63" s="60" t="s">
        <v>63</v>
      </c>
      <c r="C63" s="9"/>
      <c r="D63" s="18"/>
      <c r="E63" s="63"/>
      <c r="F63" s="20"/>
      <c r="G63" s="28"/>
      <c r="H63" s="18"/>
      <c r="I63" s="63"/>
      <c r="J63" s="92"/>
    </row>
    <row r="64" spans="1:11" x14ac:dyDescent="0.2">
      <c r="A64" s="68" t="s">
        <v>34</v>
      </c>
      <c r="C64" s="9"/>
      <c r="D64" s="40">
        <v>9598129</v>
      </c>
      <c r="E64" s="26">
        <v>98129</v>
      </c>
      <c r="F64" s="27">
        <v>-9500000</v>
      </c>
      <c r="G64" s="28"/>
      <c r="H64" s="40">
        <f t="shared" ref="H64:H69" si="4">+I64</f>
        <v>82093788.689999998</v>
      </c>
      <c r="I64" s="26">
        <f>+[2]mesvsmes!J62</f>
        <v>82093788.689999998</v>
      </c>
      <c r="J64" s="30">
        <f t="shared" ref="J64:J70" si="5">SUM(I64-H64)</f>
        <v>0</v>
      </c>
    </row>
    <row r="65" spans="1:11" x14ac:dyDescent="0.2">
      <c r="A65" s="68" t="s">
        <v>35</v>
      </c>
      <c r="C65" s="9"/>
      <c r="D65" s="41">
        <v>644243.56000000006</v>
      </c>
      <c r="E65" s="32">
        <v>644243.56000000006</v>
      </c>
      <c r="F65" s="33">
        <v>0</v>
      </c>
      <c r="G65" s="28"/>
      <c r="H65" s="41">
        <f t="shared" si="4"/>
        <v>33963411.519999996</v>
      </c>
      <c r="I65" s="19">
        <f>+[2]mesvsmes!J63</f>
        <v>33963411.519999996</v>
      </c>
      <c r="J65" s="34">
        <f t="shared" si="5"/>
        <v>0</v>
      </c>
      <c r="K65" s="2"/>
    </row>
    <row r="66" spans="1:11" x14ac:dyDescent="0.2">
      <c r="A66" s="68" t="s">
        <v>64</v>
      </c>
      <c r="C66" s="9"/>
      <c r="D66" s="41">
        <v>1423579.03</v>
      </c>
      <c r="E66" s="32">
        <v>1423579.03</v>
      </c>
      <c r="F66" s="33">
        <v>0</v>
      </c>
      <c r="G66" s="28"/>
      <c r="H66" s="41">
        <f t="shared" si="4"/>
        <v>15922272.200000001</v>
      </c>
      <c r="I66" s="19">
        <f>+[2]mesvsmes!J64</f>
        <v>15922272.200000001</v>
      </c>
      <c r="J66" s="34">
        <f t="shared" si="5"/>
        <v>0</v>
      </c>
    </row>
    <row r="67" spans="1:11" x14ac:dyDescent="0.2">
      <c r="A67" s="68" t="s">
        <v>37</v>
      </c>
      <c r="C67" s="9"/>
      <c r="D67" s="41">
        <v>1213768.29</v>
      </c>
      <c r="E67" s="32">
        <v>1213768.29</v>
      </c>
      <c r="F67" s="33">
        <v>0</v>
      </c>
      <c r="G67" s="28"/>
      <c r="H67" s="41">
        <f t="shared" si="4"/>
        <v>9901656.7899999991</v>
      </c>
      <c r="I67" s="19">
        <f>+[2]mesvsmes!J65</f>
        <v>9901656.7899999991</v>
      </c>
      <c r="J67" s="34">
        <f t="shared" si="5"/>
        <v>0</v>
      </c>
    </row>
    <row r="68" spans="1:11" x14ac:dyDescent="0.2">
      <c r="A68" s="68" t="s">
        <v>65</v>
      </c>
      <c r="C68" s="9"/>
      <c r="D68" s="41">
        <v>0</v>
      </c>
      <c r="E68" s="32">
        <v>0</v>
      </c>
      <c r="F68" s="33">
        <v>0</v>
      </c>
      <c r="G68" s="28"/>
      <c r="H68" s="41">
        <f t="shared" si="4"/>
        <v>0</v>
      </c>
      <c r="I68" s="19">
        <f>+[2]mesvsmes!J66</f>
        <v>0</v>
      </c>
      <c r="J68" s="34">
        <f t="shared" si="5"/>
        <v>0</v>
      </c>
    </row>
    <row r="69" spans="1:11" x14ac:dyDescent="0.2">
      <c r="A69" s="68" t="s">
        <v>38</v>
      </c>
      <c r="C69" s="9"/>
      <c r="D69" s="41">
        <v>566643.52</v>
      </c>
      <c r="E69" s="32">
        <v>566643.52</v>
      </c>
      <c r="F69" s="33">
        <v>0</v>
      </c>
      <c r="G69" s="28"/>
      <c r="H69" s="41">
        <f t="shared" si="4"/>
        <v>21416069.949999999</v>
      </c>
      <c r="I69" s="19">
        <f>+[2]mesvsmes!J67</f>
        <v>21416069.949999999</v>
      </c>
      <c r="J69" s="34">
        <f t="shared" si="5"/>
        <v>0</v>
      </c>
    </row>
    <row r="70" spans="1:11" x14ac:dyDescent="0.2">
      <c r="B70" s="8" t="s">
        <v>66</v>
      </c>
      <c r="C70" s="9"/>
      <c r="D70" s="93">
        <v>13446363.399999999</v>
      </c>
      <c r="E70" s="94">
        <v>3946363.4</v>
      </c>
      <c r="F70" s="95">
        <v>-9499999.9999999981</v>
      </c>
      <c r="G70" s="28"/>
      <c r="H70" s="93">
        <f>SUM(H64:H69)</f>
        <v>163297199.14999998</v>
      </c>
      <c r="I70" s="94">
        <f>+[2]mesvsmes!J68</f>
        <v>163297199.14999998</v>
      </c>
      <c r="J70" s="96">
        <f t="shared" si="5"/>
        <v>0</v>
      </c>
    </row>
    <row r="71" spans="1:11" x14ac:dyDescent="0.2">
      <c r="A71" s="68" t="s">
        <v>53</v>
      </c>
      <c r="B71" s="8"/>
      <c r="C71" s="9"/>
      <c r="D71" s="40">
        <v>1042737.78</v>
      </c>
      <c r="E71" s="26">
        <v>1042737.78</v>
      </c>
      <c r="F71" s="27">
        <v>0</v>
      </c>
      <c r="G71" s="28"/>
      <c r="H71" s="40">
        <f>+I71</f>
        <v>73474826.439999998</v>
      </c>
      <c r="I71" s="26">
        <f>+[2]mesvsmes!J69</f>
        <v>73474826.439999998</v>
      </c>
      <c r="J71" s="97">
        <f>-SUM(I71-H71)</f>
        <v>0</v>
      </c>
    </row>
    <row r="72" spans="1:11" x14ac:dyDescent="0.2">
      <c r="A72" s="68" t="s">
        <v>67</v>
      </c>
      <c r="C72" s="9"/>
      <c r="D72" s="41">
        <v>2550444.15</v>
      </c>
      <c r="E72" s="32">
        <v>2550444.15</v>
      </c>
      <c r="F72" s="33">
        <v>0</v>
      </c>
      <c r="G72" s="28"/>
      <c r="H72" s="41">
        <f>+I72</f>
        <v>61615483.049999997</v>
      </c>
      <c r="I72" s="19">
        <f>+[2]mesvsmes!J70</f>
        <v>61615483.049999997</v>
      </c>
      <c r="J72" s="74">
        <f>SUM(I72-H72)</f>
        <v>0</v>
      </c>
      <c r="K72" s="2"/>
    </row>
    <row r="73" spans="1:11" x14ac:dyDescent="0.2">
      <c r="A73" s="68" t="s">
        <v>68</v>
      </c>
      <c r="C73" s="9"/>
      <c r="D73" s="41">
        <v>0</v>
      </c>
      <c r="E73" s="32">
        <v>0</v>
      </c>
      <c r="F73" s="33">
        <v>0</v>
      </c>
      <c r="G73" s="28"/>
      <c r="H73" s="41">
        <f>+I73</f>
        <v>385911</v>
      </c>
      <c r="I73" s="32">
        <f>+[2]mesvsmes!J71</f>
        <v>385911</v>
      </c>
      <c r="J73" s="74">
        <f>SUM(I73-H73)</f>
        <v>0</v>
      </c>
    </row>
    <row r="74" spans="1:11" x14ac:dyDescent="0.2">
      <c r="B74" s="8" t="s">
        <v>69</v>
      </c>
      <c r="C74" s="28"/>
      <c r="D74" s="93">
        <v>3593181.9299999997</v>
      </c>
      <c r="E74" s="94">
        <v>3593181.9299999997</v>
      </c>
      <c r="F74" s="95">
        <v>0</v>
      </c>
      <c r="G74" s="28"/>
      <c r="H74" s="93">
        <f>SUM(H71:H73)</f>
        <v>135476220.49000001</v>
      </c>
      <c r="I74" s="94">
        <f>SUM(I71:I73)</f>
        <v>135476220.49000001</v>
      </c>
      <c r="J74" s="98">
        <f>SUM(J71:J73)</f>
        <v>0</v>
      </c>
    </row>
    <row r="75" spans="1:11" x14ac:dyDescent="0.2">
      <c r="B75" s="8"/>
      <c r="C75" s="9" t="s">
        <v>70</v>
      </c>
      <c r="D75" s="48">
        <v>17039545.329999998</v>
      </c>
      <c r="E75" s="49">
        <v>7539545.3300000001</v>
      </c>
      <c r="F75" s="50">
        <v>-9499999.9999999981</v>
      </c>
      <c r="G75" s="51"/>
      <c r="H75" s="48">
        <f>+I75</f>
        <v>298773418.63999999</v>
      </c>
      <c r="I75" s="49">
        <f>+[2]mesvsmes!J73</f>
        <v>298773418.63999999</v>
      </c>
      <c r="J75" s="50">
        <f>SUM(I75-H75)</f>
        <v>0</v>
      </c>
    </row>
    <row r="76" spans="1:11" x14ac:dyDescent="0.2">
      <c r="C76" s="28"/>
      <c r="D76" s="18"/>
      <c r="E76" s="19"/>
      <c r="F76" s="20"/>
      <c r="G76" s="28"/>
      <c r="H76" s="18"/>
      <c r="I76" s="19"/>
      <c r="J76" s="22"/>
    </row>
    <row r="77" spans="1:11" x14ac:dyDescent="0.2">
      <c r="C77" s="9" t="s">
        <v>71</v>
      </c>
      <c r="D77" s="99">
        <v>220448664.72365582</v>
      </c>
      <c r="E77" s="49">
        <v>133062929.98999999</v>
      </c>
      <c r="F77" s="50">
        <v>-87385735.73365584</v>
      </c>
      <c r="G77" s="51"/>
      <c r="H77" s="99">
        <f>SUM(H62+H75)</f>
        <v>2018348943.5126028</v>
      </c>
      <c r="I77" s="100">
        <f>+[2]mesvsmes!J75</f>
        <v>2250070648.3099995</v>
      </c>
      <c r="J77" s="91">
        <f>SUM(J62+J75)</f>
        <v>231721704.79739666</v>
      </c>
    </row>
    <row r="78" spans="1:11" ht="13.5" thickBot="1" x14ac:dyDescent="0.25">
      <c r="A78" s="101" t="s">
        <v>72</v>
      </c>
      <c r="B78" s="102"/>
      <c r="C78" s="103"/>
      <c r="D78" s="104"/>
      <c r="E78" s="105">
        <v>203126188.3499999</v>
      </c>
      <c r="F78" s="106"/>
      <c r="G78" s="5"/>
      <c r="H78" s="104"/>
      <c r="I78" s="107">
        <f>+[2]mesvsmes!J76</f>
        <v>-180596487.7699995</v>
      </c>
      <c r="J78" s="108"/>
    </row>
    <row r="79" spans="1:11" x14ac:dyDescent="0.2">
      <c r="A79" s="109"/>
      <c r="B79"/>
      <c r="C79"/>
    </row>
    <row r="80" spans="1:11" x14ac:dyDescent="0.2">
      <c r="A80" s="109"/>
      <c r="B80" s="115"/>
      <c r="C80" s="115"/>
      <c r="D80" s="116"/>
      <c r="E80" s="118"/>
      <c r="F80" s="116"/>
      <c r="H80" s="111"/>
      <c r="I80" s="112">
        <f>+[2]mesvsmes!J76</f>
        <v>-180596487.7699995</v>
      </c>
    </row>
    <row r="81" spans="1:9" x14ac:dyDescent="0.2">
      <c r="A81"/>
      <c r="B81" s="115"/>
      <c r="C81" s="116"/>
      <c r="D81" s="116"/>
      <c r="E81" s="118"/>
      <c r="F81" s="118"/>
      <c r="G81" s="2"/>
      <c r="H81" s="2"/>
      <c r="I81" s="113">
        <f>+I78-I80</f>
        <v>0</v>
      </c>
    </row>
    <row r="82" spans="1:9" x14ac:dyDescent="0.2">
      <c r="B82" s="115"/>
      <c r="C82" s="116"/>
      <c r="D82" s="116"/>
      <c r="E82" s="116"/>
      <c r="F82" s="116"/>
      <c r="H82" s="114"/>
    </row>
    <row r="83" spans="1:9" x14ac:dyDescent="0.2">
      <c r="B83" s="115"/>
      <c r="C83" s="116"/>
      <c r="D83" s="116"/>
      <c r="E83" s="116"/>
      <c r="F83" s="116"/>
      <c r="H83" s="114"/>
    </row>
    <row r="84" spans="1:9" x14ac:dyDescent="0.2">
      <c r="B84" s="115"/>
      <c r="C84" s="116"/>
      <c r="D84" s="116"/>
      <c r="E84" s="116"/>
      <c r="F84" s="116"/>
      <c r="H84" s="46"/>
    </row>
    <row r="85" spans="1:9" x14ac:dyDescent="0.2">
      <c r="B85" s="115"/>
      <c r="C85" s="116"/>
      <c r="D85" s="116"/>
      <c r="E85" s="116"/>
      <c r="F85" s="116"/>
      <c r="H85" s="117"/>
    </row>
    <row r="86" spans="1:9" x14ac:dyDescent="0.2">
      <c r="B86" s="115"/>
      <c r="C86" s="116"/>
      <c r="D86" s="116"/>
      <c r="E86" s="116"/>
      <c r="F86" s="116"/>
      <c r="H86" s="114"/>
    </row>
    <row r="87" spans="1:9" x14ac:dyDescent="0.2">
      <c r="B87" s="116"/>
      <c r="C87" s="116"/>
      <c r="D87" s="116"/>
      <c r="E87" s="116"/>
      <c r="F87" s="116"/>
      <c r="H87" s="114"/>
    </row>
    <row r="88" spans="1:9" x14ac:dyDescent="0.2">
      <c r="B88" s="116"/>
      <c r="C88" s="116"/>
      <c r="D88" s="118"/>
      <c r="E88" s="116"/>
      <c r="F88" s="116"/>
      <c r="H88" s="46"/>
    </row>
    <row r="89" spans="1:9" x14ac:dyDescent="0.2">
      <c r="D89" s="119"/>
      <c r="H89" s="120"/>
    </row>
    <row r="90" spans="1:9" x14ac:dyDescent="0.2">
      <c r="H90" s="46"/>
    </row>
    <row r="91" spans="1:9" x14ac:dyDescent="0.2">
      <c r="H91" s="46"/>
    </row>
    <row r="92" spans="1:9" x14ac:dyDescent="0.2">
      <c r="H92" s="114"/>
    </row>
    <row r="93" spans="1:9" x14ac:dyDescent="0.2">
      <c r="H93" s="121"/>
    </row>
    <row r="94" spans="1:9" x14ac:dyDescent="0.2">
      <c r="H94" s="122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M13" sqref="M13"/>
    </sheetView>
  </sheetViews>
  <sheetFormatPr baseColWidth="10" defaultRowHeight="12.75" x14ac:dyDescent="0.2"/>
  <cols>
    <col min="1" max="1" width="4" customWidth="1"/>
    <col min="2" max="2" width="11.42578125" customWidth="1"/>
    <col min="3" max="3" width="24.42578125" customWidth="1"/>
    <col min="4" max="5" width="13.28515625" bestFit="1" customWidth="1"/>
    <col min="6" max="6" width="12.85546875" bestFit="1" customWidth="1"/>
    <col min="7" max="7" width="11.42578125" hidden="1" customWidth="1"/>
    <col min="8" max="9" width="13.28515625" bestFit="1" customWidth="1"/>
    <col min="10" max="10" width="12.85546875" bestFit="1" customWidth="1"/>
  </cols>
  <sheetData>
    <row r="1" spans="1:10" ht="18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ht="15.75" x14ac:dyDescent="0.25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6.5" thickBot="1" x14ac:dyDescent="0.3">
      <c r="A3" s="133" t="s">
        <v>74</v>
      </c>
      <c r="B3" s="134"/>
      <c r="C3" s="134"/>
      <c r="D3" s="134"/>
      <c r="E3" s="134"/>
      <c r="F3" s="134"/>
      <c r="G3" s="134"/>
      <c r="H3" s="134"/>
      <c r="I3" s="134"/>
      <c r="J3" s="135"/>
    </row>
    <row r="4" spans="1:10" ht="13.5" thickBot="1" x14ac:dyDescent="0.25">
      <c r="A4" s="3"/>
      <c r="B4" s="4"/>
      <c r="C4" s="5"/>
      <c r="D4" s="136" t="s">
        <v>75</v>
      </c>
      <c r="E4" s="137"/>
      <c r="F4" s="138"/>
      <c r="G4" s="6"/>
      <c r="H4" s="136" t="s">
        <v>76</v>
      </c>
      <c r="I4" s="137"/>
      <c r="J4" s="138"/>
    </row>
    <row r="5" spans="1:10" x14ac:dyDescent="0.2">
      <c r="A5" s="7"/>
      <c r="B5" s="8"/>
      <c r="C5" s="9"/>
      <c r="D5" s="10" t="s">
        <v>5</v>
      </c>
      <c r="E5" s="11" t="s">
        <v>6</v>
      </c>
      <c r="F5" s="12" t="s">
        <v>7</v>
      </c>
      <c r="G5" s="13"/>
      <c r="H5" s="10" t="s">
        <v>5</v>
      </c>
      <c r="I5" s="11" t="s">
        <v>6</v>
      </c>
      <c r="J5" s="14" t="s">
        <v>7</v>
      </c>
    </row>
    <row r="6" spans="1:10" x14ac:dyDescent="0.2">
      <c r="A6" s="15" t="s">
        <v>8</v>
      </c>
      <c r="B6" s="16"/>
      <c r="C6" s="17"/>
      <c r="D6" s="18"/>
      <c r="E6" s="19"/>
      <c r="F6" s="20"/>
      <c r="G6" s="21"/>
      <c r="H6" s="18"/>
      <c r="I6" s="19"/>
      <c r="J6" s="22"/>
    </row>
    <row r="7" spans="1:10" ht="15" x14ac:dyDescent="0.25">
      <c r="A7" s="23" t="s">
        <v>9</v>
      </c>
      <c r="B7" s="24"/>
      <c r="C7" s="24"/>
      <c r="D7" s="25">
        <v>43304728</v>
      </c>
      <c r="E7" s="26">
        <v>49049000</v>
      </c>
      <c r="F7" s="27">
        <v>5744272</v>
      </c>
      <c r="G7" s="28"/>
      <c r="H7" s="29">
        <v>144349094</v>
      </c>
      <c r="I7" s="26">
        <v>147147000</v>
      </c>
      <c r="J7" s="30">
        <v>2797906</v>
      </c>
    </row>
    <row r="8" spans="1:10" ht="15" x14ac:dyDescent="0.25">
      <c r="A8" s="23" t="s">
        <v>10</v>
      </c>
      <c r="B8" s="24"/>
      <c r="C8" s="24"/>
      <c r="D8" s="31">
        <v>28555133</v>
      </c>
      <c r="E8" s="32">
        <v>33504680</v>
      </c>
      <c r="F8" s="33">
        <v>4949547</v>
      </c>
      <c r="G8" s="28"/>
      <c r="H8" s="31">
        <v>95183777</v>
      </c>
      <c r="I8" s="19">
        <v>100582636</v>
      </c>
      <c r="J8" s="34">
        <v>5398859</v>
      </c>
    </row>
    <row r="9" spans="1:10" ht="15" x14ac:dyDescent="0.25">
      <c r="A9" s="23" t="s">
        <v>11</v>
      </c>
      <c r="B9" s="24"/>
      <c r="C9" s="24"/>
      <c r="D9" s="31">
        <v>0</v>
      </c>
      <c r="E9" s="32">
        <v>0</v>
      </c>
      <c r="F9" s="33">
        <v>0</v>
      </c>
      <c r="G9" s="35"/>
      <c r="H9" s="31">
        <v>0</v>
      </c>
      <c r="I9" s="32">
        <v>0</v>
      </c>
      <c r="J9" s="34">
        <v>0</v>
      </c>
    </row>
    <row r="10" spans="1:10" ht="15" x14ac:dyDescent="0.25">
      <c r="A10" s="23"/>
      <c r="B10" s="36" t="s">
        <v>12</v>
      </c>
      <c r="C10" s="24"/>
      <c r="D10" s="37">
        <v>71859861</v>
      </c>
      <c r="E10" s="38">
        <v>82553680</v>
      </c>
      <c r="F10" s="39">
        <v>10693819</v>
      </c>
      <c r="G10" s="28"/>
      <c r="H10" s="37">
        <v>239532871</v>
      </c>
      <c r="I10" s="38">
        <v>247729636</v>
      </c>
      <c r="J10" s="39">
        <v>8196765</v>
      </c>
    </row>
    <row r="11" spans="1:10" ht="15" x14ac:dyDescent="0.25">
      <c r="A11" s="23" t="s">
        <v>13</v>
      </c>
      <c r="B11" s="24"/>
      <c r="C11" s="24"/>
      <c r="D11" s="29">
        <v>0</v>
      </c>
      <c r="E11" s="26">
        <v>0</v>
      </c>
      <c r="F11" s="33">
        <v>0</v>
      </c>
      <c r="G11" s="28"/>
      <c r="H11" s="40">
        <v>2124518.9700000002</v>
      </c>
      <c r="I11" s="26">
        <v>2124518.9700000002</v>
      </c>
      <c r="J11" s="33">
        <v>0</v>
      </c>
    </row>
    <row r="12" spans="1:10" ht="15" x14ac:dyDescent="0.25">
      <c r="A12" s="23" t="s">
        <v>14</v>
      </c>
      <c r="B12" s="24"/>
      <c r="C12" s="24"/>
      <c r="D12" s="31">
        <v>1082778.82</v>
      </c>
      <c r="E12" s="19">
        <v>1082778.82</v>
      </c>
      <c r="F12" s="33">
        <v>0</v>
      </c>
      <c r="G12" s="28"/>
      <c r="H12" s="41">
        <v>2315385.13</v>
      </c>
      <c r="I12" s="19">
        <v>2315385.13</v>
      </c>
      <c r="J12" s="34">
        <v>0</v>
      </c>
    </row>
    <row r="13" spans="1:10" ht="15" x14ac:dyDescent="0.25">
      <c r="A13" s="23" t="s">
        <v>15</v>
      </c>
      <c r="B13" s="24"/>
      <c r="C13" s="24"/>
      <c r="D13" s="31">
        <v>2276415.46</v>
      </c>
      <c r="E13" s="32">
        <v>2276415.46</v>
      </c>
      <c r="F13" s="33">
        <v>0</v>
      </c>
      <c r="G13" s="28"/>
      <c r="H13" s="41">
        <v>2276415.46</v>
      </c>
      <c r="I13" s="32">
        <v>2276415.46</v>
      </c>
      <c r="J13" s="34">
        <v>0</v>
      </c>
    </row>
    <row r="14" spans="1:10" ht="15" x14ac:dyDescent="0.25">
      <c r="A14" s="23" t="s">
        <v>16</v>
      </c>
      <c r="B14" s="24"/>
      <c r="C14" s="24"/>
      <c r="D14" s="31">
        <v>11629427.98</v>
      </c>
      <c r="E14" s="19">
        <v>11629427.98</v>
      </c>
      <c r="F14" s="33">
        <v>0</v>
      </c>
      <c r="G14" s="28"/>
      <c r="H14" s="41">
        <v>30263404.48</v>
      </c>
      <c r="I14" s="19">
        <v>30263404.48</v>
      </c>
      <c r="J14" s="33">
        <v>0</v>
      </c>
    </row>
    <row r="15" spans="1:10" ht="15" x14ac:dyDescent="0.25">
      <c r="A15" s="23"/>
      <c r="B15" s="36" t="s">
        <v>17</v>
      </c>
      <c r="C15" s="24"/>
      <c r="D15" s="37">
        <v>14988622.260000002</v>
      </c>
      <c r="E15" s="38">
        <v>14988622.260000002</v>
      </c>
      <c r="F15" s="39">
        <v>0</v>
      </c>
      <c r="G15" s="28"/>
      <c r="H15" s="37">
        <v>36979724.039999999</v>
      </c>
      <c r="I15" s="38">
        <v>36979724.039999999</v>
      </c>
      <c r="J15" s="39">
        <v>0</v>
      </c>
    </row>
    <row r="16" spans="1:10" ht="15" x14ac:dyDescent="0.25">
      <c r="A16" s="23" t="s">
        <v>18</v>
      </c>
      <c r="B16" s="24"/>
      <c r="C16" s="24"/>
      <c r="D16" s="29">
        <v>8687781.7199999988</v>
      </c>
      <c r="E16" s="43">
        <v>7639159</v>
      </c>
      <c r="F16" s="34">
        <v>-1048622.7199999988</v>
      </c>
      <c r="G16" s="44"/>
      <c r="H16" s="29">
        <v>25552779.719999999</v>
      </c>
      <c r="I16" s="43">
        <v>26326735</v>
      </c>
      <c r="J16" s="30">
        <v>773955.28000000119</v>
      </c>
    </row>
    <row r="17" spans="1:10" ht="15" x14ac:dyDescent="0.25">
      <c r="A17" s="23" t="s">
        <v>19</v>
      </c>
      <c r="B17" s="24"/>
      <c r="C17" s="24"/>
      <c r="D17" s="31">
        <v>5974500.1500000004</v>
      </c>
      <c r="E17" s="45">
        <v>10030044.449999999</v>
      </c>
      <c r="F17" s="34">
        <v>4055544.2999999989</v>
      </c>
      <c r="G17" s="44"/>
      <c r="H17" s="31">
        <v>115107754.21000001</v>
      </c>
      <c r="I17" s="45">
        <v>118756453.45</v>
      </c>
      <c r="J17" s="34">
        <v>3648699.2399999946</v>
      </c>
    </row>
    <row r="18" spans="1:10" ht="15" x14ac:dyDescent="0.25">
      <c r="A18" s="23" t="s">
        <v>20</v>
      </c>
      <c r="B18" s="24"/>
      <c r="C18" s="24"/>
      <c r="D18" s="31">
        <v>7846502.0599999987</v>
      </c>
      <c r="E18" s="45">
        <v>8240594.9500000002</v>
      </c>
      <c r="F18" s="34">
        <v>394092.89000000153</v>
      </c>
      <c r="G18" s="44"/>
      <c r="H18" s="31">
        <v>32149506.099999998</v>
      </c>
      <c r="I18" s="45">
        <v>35148352.539999999</v>
      </c>
      <c r="J18" s="34">
        <v>2998846.4400000013</v>
      </c>
    </row>
    <row r="19" spans="1:10" ht="15" x14ac:dyDescent="0.25">
      <c r="A19" s="23" t="s">
        <v>21</v>
      </c>
      <c r="B19" s="24"/>
      <c r="C19" s="24"/>
      <c r="D19" s="31">
        <v>878376.18</v>
      </c>
      <c r="E19" s="45">
        <v>672971</v>
      </c>
      <c r="F19" s="34">
        <v>-205405.18000000005</v>
      </c>
      <c r="G19" s="44"/>
      <c r="H19" s="31">
        <v>1816389.1800000002</v>
      </c>
      <c r="I19" s="45">
        <v>1026780</v>
      </c>
      <c r="J19" s="34">
        <v>-789609.18000000017</v>
      </c>
    </row>
    <row r="20" spans="1:10" ht="15" x14ac:dyDescent="0.25">
      <c r="A20" s="23" t="s">
        <v>22</v>
      </c>
      <c r="B20" s="24"/>
      <c r="C20" s="24"/>
      <c r="D20" s="31">
        <v>617751.64999999991</v>
      </c>
      <c r="E20" s="45">
        <v>359303.01</v>
      </c>
      <c r="F20" s="34">
        <v>-258448.6399999999</v>
      </c>
      <c r="G20" s="44"/>
      <c r="H20" s="31">
        <v>1879072.65</v>
      </c>
      <c r="I20" s="45">
        <v>1199744.52</v>
      </c>
      <c r="J20" s="34">
        <v>-679328.12999999989</v>
      </c>
    </row>
    <row r="21" spans="1:10" ht="15" x14ac:dyDescent="0.25">
      <c r="A21" s="23" t="s">
        <v>23</v>
      </c>
      <c r="B21" s="24"/>
      <c r="C21" s="24"/>
      <c r="D21" s="31">
        <v>9603028.5500000007</v>
      </c>
      <c r="E21" s="45">
        <v>10791692.02</v>
      </c>
      <c r="F21" s="34">
        <v>1188663.4699999988</v>
      </c>
      <c r="G21" s="44"/>
      <c r="H21" s="31">
        <v>14614689.130000001</v>
      </c>
      <c r="I21" s="45">
        <v>16918924.91</v>
      </c>
      <c r="J21" s="34">
        <v>2304235.7799999993</v>
      </c>
    </row>
    <row r="22" spans="1:10" ht="15" x14ac:dyDescent="0.25">
      <c r="A22" s="23" t="s">
        <v>24</v>
      </c>
      <c r="B22" s="24"/>
      <c r="C22" s="24"/>
      <c r="D22" s="31">
        <v>699858.59000000008</v>
      </c>
      <c r="E22" s="45">
        <v>732784.26</v>
      </c>
      <c r="F22" s="34">
        <v>32925.669999999925</v>
      </c>
      <c r="G22" s="44"/>
      <c r="H22" s="31">
        <v>2242730.59</v>
      </c>
      <c r="I22" s="45">
        <v>1290072.1400000001</v>
      </c>
      <c r="J22" s="34">
        <v>-952658.44999999972</v>
      </c>
    </row>
    <row r="23" spans="1:10" ht="15" x14ac:dyDescent="0.25">
      <c r="A23" s="23" t="s">
        <v>25</v>
      </c>
      <c r="B23" s="24"/>
      <c r="C23" s="24"/>
      <c r="D23" s="31">
        <v>303088.29000000004</v>
      </c>
      <c r="E23" s="45">
        <v>555424.29</v>
      </c>
      <c r="F23" s="34">
        <v>252336</v>
      </c>
      <c r="G23" s="44"/>
      <c r="H23" s="31">
        <v>2476633.29</v>
      </c>
      <c r="I23" s="45">
        <v>1150714.4700000002</v>
      </c>
      <c r="J23" s="34">
        <v>-1325918.8199999998</v>
      </c>
    </row>
    <row r="24" spans="1:10" ht="15" x14ac:dyDescent="0.25">
      <c r="A24" s="23" t="s">
        <v>26</v>
      </c>
      <c r="B24" s="24"/>
      <c r="C24" s="24"/>
      <c r="D24" s="31">
        <v>0</v>
      </c>
      <c r="E24" s="45">
        <v>6872680</v>
      </c>
      <c r="F24" s="34">
        <v>6872680</v>
      </c>
      <c r="G24" s="44"/>
      <c r="H24" s="31">
        <v>0</v>
      </c>
      <c r="I24" s="45">
        <v>13909222</v>
      </c>
      <c r="J24" s="34">
        <v>13909222</v>
      </c>
    </row>
    <row r="25" spans="1:10" ht="15" x14ac:dyDescent="0.25">
      <c r="A25" s="23" t="s">
        <v>27</v>
      </c>
      <c r="B25" s="24"/>
      <c r="C25" s="24"/>
      <c r="D25" s="31">
        <v>3908941.0999999996</v>
      </c>
      <c r="E25" s="45">
        <v>6500903.1699999999</v>
      </c>
      <c r="F25" s="34">
        <v>2591962.0700000003</v>
      </c>
      <c r="G25" s="44"/>
      <c r="H25" s="31">
        <v>8286419.2999999989</v>
      </c>
      <c r="I25" s="45">
        <v>11322151.4</v>
      </c>
      <c r="J25" s="34">
        <v>3035732.1000000015</v>
      </c>
    </row>
    <row r="26" spans="1:10" ht="15" x14ac:dyDescent="0.25">
      <c r="A26" s="23"/>
      <c r="B26" s="36" t="s">
        <v>28</v>
      </c>
      <c r="C26" s="24"/>
      <c r="D26" s="37">
        <v>38519829.290000007</v>
      </c>
      <c r="E26" s="38">
        <v>52395556.149999999</v>
      </c>
      <c r="F26" s="39">
        <v>13875726.859999992</v>
      </c>
      <c r="G26" s="28"/>
      <c r="H26" s="37">
        <v>204125974.17000002</v>
      </c>
      <c r="I26" s="38">
        <v>227049150.42999998</v>
      </c>
      <c r="J26" s="47">
        <v>22923176.259999961</v>
      </c>
    </row>
    <row r="27" spans="1:10" ht="15" x14ac:dyDescent="0.25">
      <c r="A27" s="23"/>
      <c r="B27" s="24"/>
      <c r="C27" s="36" t="s">
        <v>29</v>
      </c>
      <c r="D27" s="48">
        <v>125368312.55000001</v>
      </c>
      <c r="E27" s="49">
        <v>149937858.41</v>
      </c>
      <c r="F27" s="50">
        <v>24569545.859999985</v>
      </c>
      <c r="G27" s="51"/>
      <c r="H27" s="48">
        <v>480638569.21000004</v>
      </c>
      <c r="I27" s="49">
        <v>511758510.46999997</v>
      </c>
      <c r="J27" s="50">
        <v>31119941.259999931</v>
      </c>
    </row>
    <row r="28" spans="1:10" ht="15" x14ac:dyDescent="0.25">
      <c r="A28" s="23"/>
      <c r="B28" s="24"/>
      <c r="C28" s="36"/>
      <c r="D28" s="53"/>
      <c r="E28" s="54"/>
      <c r="F28" s="55"/>
      <c r="G28" s="28"/>
      <c r="H28" s="53"/>
      <c r="I28" s="54"/>
      <c r="J28" s="55"/>
    </row>
    <row r="29" spans="1:10" ht="15" x14ac:dyDescent="0.25">
      <c r="A29" s="23"/>
      <c r="B29" s="24" t="s">
        <v>30</v>
      </c>
      <c r="C29" s="36"/>
      <c r="D29" s="56">
        <v>3576936</v>
      </c>
      <c r="E29" s="57">
        <v>4083859.3</v>
      </c>
      <c r="F29" s="58">
        <v>506923.29999999981</v>
      </c>
      <c r="G29" s="28"/>
      <c r="H29" s="56">
        <v>28437057</v>
      </c>
      <c r="I29" s="57">
        <v>29715393.02</v>
      </c>
      <c r="J29" s="59">
        <v>1278336.0199999996</v>
      </c>
    </row>
    <row r="30" spans="1:10" ht="15" x14ac:dyDescent="0.25">
      <c r="A30" s="23"/>
      <c r="B30" s="24"/>
      <c r="C30" s="36" t="s">
        <v>31</v>
      </c>
      <c r="D30" s="48">
        <v>121791376.55000001</v>
      </c>
      <c r="E30" s="49">
        <v>145853999.10999998</v>
      </c>
      <c r="F30" s="50">
        <v>24062622.559999973</v>
      </c>
      <c r="G30" s="51"/>
      <c r="H30" s="48">
        <v>452201513.21000004</v>
      </c>
      <c r="I30" s="49">
        <v>482043117.44999999</v>
      </c>
      <c r="J30" s="50">
        <v>29841604.23999995</v>
      </c>
    </row>
    <row r="31" spans="1:10" x14ac:dyDescent="0.2">
      <c r="A31" s="60" t="s">
        <v>32</v>
      </c>
      <c r="B31" s="61"/>
      <c r="C31" s="28"/>
      <c r="D31" s="62"/>
      <c r="E31" s="63"/>
      <c r="F31" s="20"/>
      <c r="G31" s="28"/>
      <c r="H31" s="18"/>
      <c r="I31" s="19"/>
      <c r="J31" s="22"/>
    </row>
    <row r="32" spans="1:10" x14ac:dyDescent="0.2">
      <c r="A32" s="15" t="s">
        <v>33</v>
      </c>
      <c r="B32" s="65"/>
      <c r="C32" s="66"/>
      <c r="D32" s="67"/>
      <c r="E32" s="19"/>
      <c r="F32" s="20"/>
      <c r="G32" s="28"/>
      <c r="H32" s="18"/>
      <c r="I32" s="19"/>
      <c r="J32" s="22"/>
    </row>
    <row r="33" spans="1:10" x14ac:dyDescent="0.2">
      <c r="A33" s="68" t="s">
        <v>34</v>
      </c>
      <c r="B33" s="61"/>
      <c r="C33" s="28"/>
      <c r="D33" s="69">
        <v>107184681.5600003</v>
      </c>
      <c r="E33" s="70">
        <v>111437899.22</v>
      </c>
      <c r="F33" s="71">
        <v>4253217.6599996984</v>
      </c>
      <c r="G33" s="44"/>
      <c r="H33" s="29">
        <v>201970548.5600003</v>
      </c>
      <c r="I33" s="43">
        <v>215341411.48000002</v>
      </c>
      <c r="J33" s="72">
        <v>13370862.919999719</v>
      </c>
    </row>
    <row r="34" spans="1:10" x14ac:dyDescent="0.2">
      <c r="A34" s="68" t="s">
        <v>35</v>
      </c>
      <c r="B34" s="61"/>
      <c r="C34" s="28"/>
      <c r="D34" s="73">
        <v>16910078.710000001</v>
      </c>
      <c r="E34" s="70">
        <v>18412451.010000002</v>
      </c>
      <c r="F34" s="34">
        <v>1502372.3000000007</v>
      </c>
      <c r="G34" s="44"/>
      <c r="H34" s="31">
        <v>29185524.710000001</v>
      </c>
      <c r="I34" s="70">
        <v>31847291.18</v>
      </c>
      <c r="J34" s="74">
        <v>2661766.4699999988</v>
      </c>
    </row>
    <row r="35" spans="1:10" x14ac:dyDescent="0.2">
      <c r="A35" s="68" t="s">
        <v>36</v>
      </c>
      <c r="B35" s="61"/>
      <c r="C35" s="28"/>
      <c r="D35" s="73">
        <v>2211591.33</v>
      </c>
      <c r="E35" s="70">
        <v>6131895.3399999999</v>
      </c>
      <c r="F35" s="34">
        <v>3920304.01</v>
      </c>
      <c r="G35" s="44"/>
      <c r="H35" s="31">
        <v>13406989.33</v>
      </c>
      <c r="I35" s="70">
        <v>10114888.579999998</v>
      </c>
      <c r="J35" s="74">
        <v>-3292100.7500000019</v>
      </c>
    </row>
    <row r="36" spans="1:10" x14ac:dyDescent="0.2">
      <c r="A36" s="68" t="s">
        <v>37</v>
      </c>
      <c r="B36" s="61"/>
      <c r="C36" s="28"/>
      <c r="D36" s="73">
        <v>890812.73</v>
      </c>
      <c r="E36" s="70">
        <v>3555614.08</v>
      </c>
      <c r="F36" s="34">
        <v>2664801.35</v>
      </c>
      <c r="G36" s="44"/>
      <c r="H36" s="31">
        <v>6849664.7300000004</v>
      </c>
      <c r="I36" s="70">
        <v>4624981.99</v>
      </c>
      <c r="J36" s="74">
        <v>-2224682.7400000002</v>
      </c>
    </row>
    <row r="37" spans="1:10" x14ac:dyDescent="0.2">
      <c r="A37" s="68" t="s">
        <v>38</v>
      </c>
      <c r="B37" s="61"/>
      <c r="C37" s="28"/>
      <c r="D37" s="73">
        <v>5122871.05</v>
      </c>
      <c r="E37" s="70">
        <v>12767438.800000001</v>
      </c>
      <c r="F37" s="34">
        <v>7644567.7500000009</v>
      </c>
      <c r="G37" s="44"/>
      <c r="H37" s="31">
        <v>9545491.0500000007</v>
      </c>
      <c r="I37" s="70">
        <v>14856289.4</v>
      </c>
      <c r="J37" s="74">
        <v>5310798.3499999996</v>
      </c>
    </row>
    <row r="38" spans="1:10" x14ac:dyDescent="0.2">
      <c r="A38" s="68"/>
      <c r="B38" s="8" t="s">
        <v>39</v>
      </c>
      <c r="C38" s="28"/>
      <c r="D38" s="37">
        <v>132320035.38000031</v>
      </c>
      <c r="E38" s="38">
        <v>152305298.45000002</v>
      </c>
      <c r="F38" s="39">
        <v>19985263.06999971</v>
      </c>
      <c r="G38" s="28"/>
      <c r="H38" s="37">
        <v>260958218.38000032</v>
      </c>
      <c r="I38" s="38">
        <v>276784862.63</v>
      </c>
      <c r="J38" s="75">
        <v>15826644.249999672</v>
      </c>
    </row>
    <row r="39" spans="1:10" x14ac:dyDescent="0.2">
      <c r="A39" s="68" t="s">
        <v>40</v>
      </c>
      <c r="B39" s="61"/>
      <c r="C39" s="28"/>
      <c r="D39" s="76">
        <v>169934.71999999997</v>
      </c>
      <c r="E39" s="77">
        <v>133663.85999999999</v>
      </c>
      <c r="F39" s="78">
        <v>-36270.859999999986</v>
      </c>
      <c r="G39" s="28"/>
      <c r="H39" s="40">
        <v>254896.71999999997</v>
      </c>
      <c r="I39" s="26">
        <v>238924.08999999997</v>
      </c>
      <c r="J39" s="79">
        <v>-15972.630000000005</v>
      </c>
    </row>
    <row r="40" spans="1:10" x14ac:dyDescent="0.2">
      <c r="A40" s="68" t="s">
        <v>41</v>
      </c>
      <c r="B40" s="61"/>
      <c r="C40" s="28"/>
      <c r="D40" s="18">
        <v>6805.58</v>
      </c>
      <c r="E40" s="19">
        <v>14670.87</v>
      </c>
      <c r="F40" s="33">
        <v>7865.2900000000009</v>
      </c>
      <c r="G40" s="28"/>
      <c r="H40" s="41">
        <v>13611.58</v>
      </c>
      <c r="I40" s="32">
        <v>73878.929999999993</v>
      </c>
      <c r="J40" s="80">
        <v>60267.349999999991</v>
      </c>
    </row>
    <row r="41" spans="1:10" x14ac:dyDescent="0.2">
      <c r="A41" s="68" t="s">
        <v>42</v>
      </c>
      <c r="B41" s="61"/>
      <c r="C41" s="28"/>
      <c r="D41" s="18">
        <v>520156.61000000004</v>
      </c>
      <c r="E41" s="19">
        <v>444516.14</v>
      </c>
      <c r="F41" s="33">
        <v>-75640.47000000003</v>
      </c>
      <c r="G41" s="28"/>
      <c r="H41" s="41">
        <v>641876.6100000001</v>
      </c>
      <c r="I41" s="32">
        <v>736446.17</v>
      </c>
      <c r="J41" s="80">
        <v>94569.559999999939</v>
      </c>
    </row>
    <row r="42" spans="1:10" x14ac:dyDescent="0.2">
      <c r="A42" s="68" t="s">
        <v>43</v>
      </c>
      <c r="B42" s="61"/>
      <c r="C42" s="28"/>
      <c r="D42" s="18">
        <v>36840.51</v>
      </c>
      <c r="E42" s="19">
        <v>19499.98</v>
      </c>
      <c r="F42" s="33">
        <v>-17340.530000000002</v>
      </c>
      <c r="G42" s="28"/>
      <c r="H42" s="41">
        <v>65667.510000000009</v>
      </c>
      <c r="I42" s="32">
        <v>23069.63</v>
      </c>
      <c r="J42" s="80">
        <v>-42597.880000000005</v>
      </c>
    </row>
    <row r="43" spans="1:10" x14ac:dyDescent="0.2">
      <c r="A43" s="68" t="s">
        <v>44</v>
      </c>
      <c r="B43" s="61"/>
      <c r="C43" s="28"/>
      <c r="D43" s="18">
        <v>48944.959999999999</v>
      </c>
      <c r="E43" s="19">
        <v>40139.06</v>
      </c>
      <c r="F43" s="33">
        <v>-8805.9000000000015</v>
      </c>
      <c r="G43" s="28"/>
      <c r="H43" s="41">
        <v>48944.959999999999</v>
      </c>
      <c r="I43" s="32">
        <v>40139.06</v>
      </c>
      <c r="J43" s="80">
        <v>-8805.9000000000015</v>
      </c>
    </row>
    <row r="44" spans="1:10" x14ac:dyDescent="0.2">
      <c r="A44" s="68" t="s">
        <v>45</v>
      </c>
      <c r="B44" s="61"/>
      <c r="C44" s="28"/>
      <c r="D44" s="41">
        <v>0</v>
      </c>
      <c r="E44" s="32">
        <v>0</v>
      </c>
      <c r="F44" s="33">
        <v>0</v>
      </c>
      <c r="G44" s="81"/>
      <c r="H44" s="41">
        <v>0</v>
      </c>
      <c r="I44" s="32">
        <v>25839.3</v>
      </c>
      <c r="J44" s="80">
        <v>25839.3</v>
      </c>
    </row>
    <row r="45" spans="1:10" x14ac:dyDescent="0.2">
      <c r="A45" s="68" t="s">
        <v>46</v>
      </c>
      <c r="B45" s="61"/>
      <c r="C45" s="28"/>
      <c r="D45" s="18">
        <v>40504.050000000003</v>
      </c>
      <c r="E45" s="32">
        <v>29342.74</v>
      </c>
      <c r="F45" s="33">
        <v>-11161.310000000001</v>
      </c>
      <c r="G45" s="28"/>
      <c r="H45" s="41">
        <v>40504.050000000003</v>
      </c>
      <c r="I45" s="32">
        <v>34703.450000000004</v>
      </c>
      <c r="J45" s="80">
        <v>-5800.5999999999985</v>
      </c>
    </row>
    <row r="46" spans="1:10" x14ac:dyDescent="0.2">
      <c r="A46" s="68" t="s">
        <v>47</v>
      </c>
      <c r="B46" s="61"/>
      <c r="C46" s="28"/>
      <c r="D46" s="18">
        <v>14689.14</v>
      </c>
      <c r="E46" s="32">
        <v>15198.7</v>
      </c>
      <c r="F46" s="33">
        <v>509.56000000000131</v>
      </c>
      <c r="G46" s="28"/>
      <c r="H46" s="41">
        <v>31825.14</v>
      </c>
      <c r="I46" s="32">
        <v>62854.369999999995</v>
      </c>
      <c r="J46" s="80">
        <v>31029.229999999996</v>
      </c>
    </row>
    <row r="47" spans="1:10" x14ac:dyDescent="0.2">
      <c r="A47" s="68"/>
      <c r="B47" s="8" t="s">
        <v>48</v>
      </c>
      <c r="C47" s="28"/>
      <c r="D47" s="37">
        <v>837875.57000000007</v>
      </c>
      <c r="E47" s="82">
        <v>697031.34999999986</v>
      </c>
      <c r="F47" s="39">
        <v>-140844.2200000002</v>
      </c>
      <c r="G47" s="28"/>
      <c r="H47" s="37">
        <v>1097326.57</v>
      </c>
      <c r="I47" s="82">
        <v>1235856</v>
      </c>
      <c r="J47" s="75">
        <v>138529.42999999993</v>
      </c>
    </row>
    <row r="48" spans="1:10" x14ac:dyDescent="0.2">
      <c r="A48" s="68"/>
      <c r="B48" s="61"/>
      <c r="C48" s="9" t="s">
        <v>49</v>
      </c>
      <c r="D48" s="83">
        <v>133157910.9500003</v>
      </c>
      <c r="E48" s="82">
        <v>153002329.80000001</v>
      </c>
      <c r="F48" s="39">
        <v>19844418.849999711</v>
      </c>
      <c r="G48" s="28"/>
      <c r="H48" s="83">
        <v>262055544.95000032</v>
      </c>
      <c r="I48" s="82">
        <v>278020718.63</v>
      </c>
      <c r="J48" s="75">
        <v>15965173.679999679</v>
      </c>
    </row>
    <row r="49" spans="1:10" x14ac:dyDescent="0.2">
      <c r="A49" s="68" t="s">
        <v>50</v>
      </c>
      <c r="B49" s="61"/>
      <c r="C49" s="28"/>
      <c r="D49" s="84">
        <v>0</v>
      </c>
      <c r="E49" s="85">
        <v>0</v>
      </c>
      <c r="F49" s="71">
        <v>0</v>
      </c>
      <c r="G49" s="28"/>
      <c r="H49" s="40">
        <v>0</v>
      </c>
      <c r="I49" s="125">
        <v>0</v>
      </c>
      <c r="J49" s="79">
        <v>0</v>
      </c>
    </row>
    <row r="50" spans="1:10" x14ac:dyDescent="0.2">
      <c r="A50" s="68" t="s">
        <v>51</v>
      </c>
      <c r="B50" s="61"/>
      <c r="C50" s="28"/>
      <c r="D50" s="86">
        <v>60000</v>
      </c>
      <c r="E50" s="70">
        <v>2908.95</v>
      </c>
      <c r="F50" s="34">
        <v>-57091.05</v>
      </c>
      <c r="G50" s="28"/>
      <c r="H50" s="41">
        <v>235000</v>
      </c>
      <c r="I50" s="32">
        <v>27472.350000000002</v>
      </c>
      <c r="J50" s="87">
        <v>-207527.65</v>
      </c>
    </row>
    <row r="51" spans="1:10" x14ac:dyDescent="0.2">
      <c r="A51" s="68" t="s">
        <v>52</v>
      </c>
      <c r="B51" s="61"/>
      <c r="C51" s="28"/>
      <c r="D51" s="86">
        <v>0</v>
      </c>
      <c r="E51" s="70">
        <v>0</v>
      </c>
      <c r="F51" s="34">
        <v>0</v>
      </c>
      <c r="G51" s="28"/>
      <c r="H51" s="41">
        <v>0</v>
      </c>
      <c r="I51" s="32">
        <v>0</v>
      </c>
      <c r="J51" s="88">
        <v>0</v>
      </c>
    </row>
    <row r="52" spans="1:10" x14ac:dyDescent="0.2">
      <c r="A52" s="68" t="s">
        <v>53</v>
      </c>
      <c r="B52" s="61"/>
      <c r="C52" s="28"/>
      <c r="D52" s="86">
        <v>388182</v>
      </c>
      <c r="E52" s="70">
        <v>922296.45</v>
      </c>
      <c r="F52" s="34">
        <v>534114.44999999995</v>
      </c>
      <c r="G52" s="28"/>
      <c r="H52" s="41">
        <v>759144</v>
      </c>
      <c r="I52" s="32">
        <v>922296.45</v>
      </c>
      <c r="J52" s="74">
        <v>163152.44999999995</v>
      </c>
    </row>
    <row r="53" spans="1:10" x14ac:dyDescent="0.2">
      <c r="A53" s="68" t="s">
        <v>54</v>
      </c>
      <c r="B53" s="61"/>
      <c r="C53" s="28"/>
      <c r="D53" s="86">
        <v>9904.25</v>
      </c>
      <c r="E53" s="70">
        <v>8732.5300000000007</v>
      </c>
      <c r="F53" s="33">
        <v>-1171.7199999999993</v>
      </c>
      <c r="G53" s="28"/>
      <c r="H53" s="41">
        <v>494808.25</v>
      </c>
      <c r="I53" s="32">
        <v>62025.02</v>
      </c>
      <c r="J53" s="74">
        <v>-432783.23</v>
      </c>
    </row>
    <row r="54" spans="1:10" x14ac:dyDescent="0.2">
      <c r="A54" s="68" t="s">
        <v>55</v>
      </c>
      <c r="B54" s="61"/>
      <c r="C54" s="28"/>
      <c r="D54" s="86">
        <v>1430774.3799999997</v>
      </c>
      <c r="E54" s="70">
        <v>327442.02</v>
      </c>
      <c r="F54" s="34">
        <v>-1103332.3599999996</v>
      </c>
      <c r="G54" s="28"/>
      <c r="H54" s="41">
        <v>2637478.38</v>
      </c>
      <c r="I54" s="32">
        <v>648730.83000000007</v>
      </c>
      <c r="J54" s="74">
        <v>-1988747.5499999998</v>
      </c>
    </row>
    <row r="55" spans="1:10" x14ac:dyDescent="0.2">
      <c r="A55" s="68" t="s">
        <v>56</v>
      </c>
      <c r="B55" s="61"/>
      <c r="C55" s="28"/>
      <c r="D55" s="86">
        <v>741635.5199999999</v>
      </c>
      <c r="E55" s="70">
        <v>1609386.25</v>
      </c>
      <c r="F55" s="33">
        <v>867750.7300000001</v>
      </c>
      <c r="G55" s="28"/>
      <c r="H55" s="41">
        <v>1895732.52</v>
      </c>
      <c r="I55" s="32">
        <v>1651548.45</v>
      </c>
      <c r="J55" s="74">
        <v>-244184.07000000007</v>
      </c>
    </row>
    <row r="56" spans="1:10" x14ac:dyDescent="0.2">
      <c r="A56" s="68" t="s">
        <v>57</v>
      </c>
      <c r="B56" s="61"/>
      <c r="C56" s="28"/>
      <c r="D56" s="86">
        <v>260000</v>
      </c>
      <c r="E56" s="70">
        <v>0</v>
      </c>
      <c r="F56" s="34">
        <v>-260000</v>
      </c>
      <c r="G56" s="28"/>
      <c r="H56" s="41">
        <v>1011298</v>
      </c>
      <c r="I56" s="32">
        <v>0</v>
      </c>
      <c r="J56" s="74">
        <v>-1011298</v>
      </c>
    </row>
    <row r="57" spans="1:10" x14ac:dyDescent="0.2">
      <c r="A57" s="68" t="s">
        <v>58</v>
      </c>
      <c r="B57" s="61"/>
      <c r="C57" s="28"/>
      <c r="D57" s="86">
        <v>2610655.13</v>
      </c>
      <c r="E57" s="70">
        <v>5447280.4500000002</v>
      </c>
      <c r="F57" s="33">
        <v>2836625.3200000003</v>
      </c>
      <c r="G57" s="28"/>
      <c r="H57" s="41">
        <v>3731975.13</v>
      </c>
      <c r="I57" s="32">
        <v>5348978.38</v>
      </c>
      <c r="J57" s="74">
        <v>1617003.25</v>
      </c>
    </row>
    <row r="58" spans="1:10" x14ac:dyDescent="0.2">
      <c r="A58" s="68" t="s">
        <v>59</v>
      </c>
      <c r="B58" s="61"/>
      <c r="C58" s="28"/>
      <c r="D58" s="86">
        <v>0</v>
      </c>
      <c r="E58" s="70">
        <v>5070</v>
      </c>
      <c r="F58" s="33">
        <v>5070</v>
      </c>
      <c r="G58" s="28"/>
      <c r="H58" s="41">
        <v>0</v>
      </c>
      <c r="I58" s="32">
        <v>167062</v>
      </c>
      <c r="J58" s="74">
        <v>167062</v>
      </c>
    </row>
    <row r="59" spans="1:10" x14ac:dyDescent="0.2">
      <c r="A59" s="68" t="s">
        <v>73</v>
      </c>
      <c r="B59" s="61"/>
      <c r="C59" s="28"/>
      <c r="D59" s="86">
        <v>0</v>
      </c>
      <c r="E59" s="70">
        <v>6800021</v>
      </c>
      <c r="F59" s="33">
        <v>6800021</v>
      </c>
      <c r="G59" s="28"/>
      <c r="H59" s="41">
        <v>0</v>
      </c>
      <c r="I59" s="32">
        <v>12859211.719999999</v>
      </c>
      <c r="J59" s="80">
        <v>12859211.719999999</v>
      </c>
    </row>
    <row r="60" spans="1:10" x14ac:dyDescent="0.2">
      <c r="A60" s="68"/>
      <c r="B60" s="8" t="s">
        <v>61</v>
      </c>
      <c r="C60" s="28"/>
      <c r="D60" s="83">
        <v>5501151.2799999993</v>
      </c>
      <c r="E60" s="82">
        <v>15123137.65</v>
      </c>
      <c r="F60" s="39">
        <v>9621986.370000001</v>
      </c>
      <c r="G60" s="28"/>
      <c r="H60" s="83">
        <v>10765436.280000001</v>
      </c>
      <c r="I60" s="82">
        <v>21687326.199999999</v>
      </c>
      <c r="J60" s="75">
        <v>10921889.919999998</v>
      </c>
    </row>
    <row r="61" spans="1:10" x14ac:dyDescent="0.2">
      <c r="A61" s="68"/>
      <c r="B61" s="61"/>
      <c r="C61" s="9" t="s">
        <v>62</v>
      </c>
      <c r="D61" s="89">
        <v>203409120.39365584</v>
      </c>
      <c r="E61" s="90">
        <v>168125468.45000002</v>
      </c>
      <c r="F61" s="50">
        <v>-35283651.943655819</v>
      </c>
      <c r="G61" s="51"/>
      <c r="H61" s="89">
        <v>272820981.23000032</v>
      </c>
      <c r="I61" s="89">
        <v>299708042.82999998</v>
      </c>
      <c r="J61" s="91">
        <v>26887061.599999666</v>
      </c>
    </row>
    <row r="62" spans="1:10" x14ac:dyDescent="0.2">
      <c r="A62" s="60" t="s">
        <v>63</v>
      </c>
      <c r="B62" s="61"/>
      <c r="C62" s="9"/>
      <c r="D62" s="18"/>
      <c r="E62" s="63"/>
      <c r="F62" s="20"/>
      <c r="G62" s="28"/>
      <c r="H62" s="18"/>
      <c r="I62" s="63"/>
      <c r="J62" s="92"/>
    </row>
    <row r="63" spans="1:10" x14ac:dyDescent="0.2">
      <c r="A63" s="68" t="s">
        <v>34</v>
      </c>
      <c r="B63" s="61"/>
      <c r="C63" s="9"/>
      <c r="D63" s="40">
        <v>144579</v>
      </c>
      <c r="E63" s="26">
        <v>144579</v>
      </c>
      <c r="F63" s="27">
        <v>0</v>
      </c>
      <c r="G63" s="28"/>
      <c r="H63" s="40">
        <v>19242708</v>
      </c>
      <c r="I63" s="26">
        <v>242708</v>
      </c>
      <c r="J63" s="30">
        <v>-19000000</v>
      </c>
    </row>
    <row r="64" spans="1:10" x14ac:dyDescent="0.2">
      <c r="A64" s="68" t="s">
        <v>35</v>
      </c>
      <c r="B64" s="61"/>
      <c r="C64" s="9"/>
      <c r="D64" s="41">
        <v>764911.09</v>
      </c>
      <c r="E64" s="32">
        <v>764911.09</v>
      </c>
      <c r="F64" s="33">
        <v>0</v>
      </c>
      <c r="G64" s="28"/>
      <c r="H64" s="41">
        <v>1409154.65</v>
      </c>
      <c r="I64" s="32">
        <v>1409154.65</v>
      </c>
      <c r="J64" s="34">
        <v>0</v>
      </c>
    </row>
    <row r="65" spans="1:10" x14ac:dyDescent="0.2">
      <c r="A65" s="68" t="s">
        <v>64</v>
      </c>
      <c r="B65" s="61"/>
      <c r="C65" s="9"/>
      <c r="D65" s="41">
        <v>169651.27</v>
      </c>
      <c r="E65" s="32">
        <v>169651.27</v>
      </c>
      <c r="F65" s="33">
        <v>0</v>
      </c>
      <c r="G65" s="28"/>
      <c r="H65" s="41">
        <v>1593230.3</v>
      </c>
      <c r="I65" s="32">
        <v>1593230.3</v>
      </c>
      <c r="J65" s="34">
        <v>0</v>
      </c>
    </row>
    <row r="66" spans="1:10" x14ac:dyDescent="0.2">
      <c r="A66" s="68" t="s">
        <v>37</v>
      </c>
      <c r="B66" s="61"/>
      <c r="C66" s="9"/>
      <c r="D66" s="41">
        <v>220143.46</v>
      </c>
      <c r="E66" s="32">
        <v>220143.46</v>
      </c>
      <c r="F66" s="33">
        <v>0</v>
      </c>
      <c r="G66" s="28"/>
      <c r="H66" s="41">
        <v>1433911.75</v>
      </c>
      <c r="I66" s="32">
        <v>1433911.75</v>
      </c>
      <c r="J66" s="34">
        <v>0</v>
      </c>
    </row>
    <row r="67" spans="1:10" x14ac:dyDescent="0.2">
      <c r="A67" s="68" t="s">
        <v>65</v>
      </c>
      <c r="B67" s="61"/>
      <c r="C67" s="9"/>
      <c r="D67" s="41">
        <v>0</v>
      </c>
      <c r="E67" s="32">
        <v>0</v>
      </c>
      <c r="F67" s="33">
        <v>0</v>
      </c>
      <c r="G67" s="28"/>
      <c r="H67" s="41">
        <v>0</v>
      </c>
      <c r="I67" s="32">
        <v>0</v>
      </c>
      <c r="J67" s="34">
        <v>0</v>
      </c>
    </row>
    <row r="68" spans="1:10" x14ac:dyDescent="0.2">
      <c r="A68" s="68" t="s">
        <v>38</v>
      </c>
      <c r="B68" s="61"/>
      <c r="C68" s="9"/>
      <c r="D68" s="41">
        <v>517646.16</v>
      </c>
      <c r="E68" s="32">
        <v>517646.16</v>
      </c>
      <c r="F68" s="33">
        <v>0</v>
      </c>
      <c r="G68" s="28"/>
      <c r="H68" s="41">
        <v>1084289.68</v>
      </c>
      <c r="I68" s="32">
        <v>1084289.68</v>
      </c>
      <c r="J68" s="34">
        <v>0</v>
      </c>
    </row>
    <row r="69" spans="1:10" x14ac:dyDescent="0.2">
      <c r="A69" s="68"/>
      <c r="B69" s="8" t="s">
        <v>66</v>
      </c>
      <c r="C69" s="9"/>
      <c r="D69" s="93">
        <v>1816930.9799999997</v>
      </c>
      <c r="E69" s="94">
        <v>1816930.9799999997</v>
      </c>
      <c r="F69" s="95">
        <v>0</v>
      </c>
      <c r="G69" s="28"/>
      <c r="H69" s="93">
        <v>24763294.379999999</v>
      </c>
      <c r="I69" s="94">
        <v>5763294.3799999999</v>
      </c>
      <c r="J69" s="96">
        <v>-19000000</v>
      </c>
    </row>
    <row r="70" spans="1:10" x14ac:dyDescent="0.2">
      <c r="A70" s="68" t="s">
        <v>53</v>
      </c>
      <c r="B70" s="8"/>
      <c r="C70" s="9"/>
      <c r="D70" s="40">
        <v>2481379.13</v>
      </c>
      <c r="E70" s="26">
        <v>2481379.13</v>
      </c>
      <c r="F70" s="27">
        <v>0</v>
      </c>
      <c r="G70" s="28"/>
      <c r="H70" s="40">
        <v>3524116.91</v>
      </c>
      <c r="I70" s="26">
        <v>3524116.91</v>
      </c>
      <c r="J70" s="97">
        <v>0</v>
      </c>
    </row>
    <row r="71" spans="1:10" x14ac:dyDescent="0.2">
      <c r="A71" s="68" t="s">
        <v>67</v>
      </c>
      <c r="B71" s="61"/>
      <c r="C71" s="9"/>
      <c r="D71" s="41">
        <v>3833442.3800000004</v>
      </c>
      <c r="E71" s="32">
        <v>3833442.3800000004</v>
      </c>
      <c r="F71" s="33">
        <v>0</v>
      </c>
      <c r="G71" s="28"/>
      <c r="H71" s="41">
        <v>6383886.5300000003</v>
      </c>
      <c r="I71" s="19">
        <v>6383886.5300000003</v>
      </c>
      <c r="J71" s="74">
        <v>0</v>
      </c>
    </row>
    <row r="72" spans="1:10" x14ac:dyDescent="0.2">
      <c r="A72" s="68" t="s">
        <v>68</v>
      </c>
      <c r="B72" s="61"/>
      <c r="C72" s="9"/>
      <c r="D72" s="41">
        <v>0</v>
      </c>
      <c r="E72" s="32">
        <v>0</v>
      </c>
      <c r="F72" s="33">
        <v>0</v>
      </c>
      <c r="G72" s="28"/>
      <c r="H72" s="41">
        <v>0</v>
      </c>
      <c r="I72" s="126">
        <v>0</v>
      </c>
      <c r="J72" s="74">
        <v>0</v>
      </c>
    </row>
    <row r="73" spans="1:10" x14ac:dyDescent="0.2">
      <c r="A73" s="68"/>
      <c r="B73" s="8" t="s">
        <v>69</v>
      </c>
      <c r="C73" s="28"/>
      <c r="D73" s="93">
        <v>6314821.5099999998</v>
      </c>
      <c r="E73" s="94">
        <v>6314821.5099999998</v>
      </c>
      <c r="F73" s="95">
        <v>0</v>
      </c>
      <c r="G73" s="28"/>
      <c r="H73" s="93">
        <v>9908003.4400000013</v>
      </c>
      <c r="I73" s="94">
        <v>9908003.4400000013</v>
      </c>
      <c r="J73" s="98">
        <v>0</v>
      </c>
    </row>
    <row r="74" spans="1:10" x14ac:dyDescent="0.2">
      <c r="A74" s="68"/>
      <c r="B74" s="8"/>
      <c r="C74" s="9" t="s">
        <v>70</v>
      </c>
      <c r="D74" s="48">
        <v>8131752.4899999993</v>
      </c>
      <c r="E74" s="49">
        <v>8131752.4899999993</v>
      </c>
      <c r="F74" s="50">
        <v>0</v>
      </c>
      <c r="G74" s="51"/>
      <c r="H74" s="48">
        <v>34671297.82</v>
      </c>
      <c r="I74" s="49">
        <v>15671297.82</v>
      </c>
      <c r="J74" s="50">
        <v>-19000000</v>
      </c>
    </row>
    <row r="75" spans="1:10" x14ac:dyDescent="0.2">
      <c r="A75" s="68"/>
      <c r="B75" s="61"/>
      <c r="C75" s="28"/>
      <c r="D75" s="18"/>
      <c r="E75" s="19"/>
      <c r="F75" s="20"/>
      <c r="G75" s="28"/>
      <c r="H75" s="18"/>
      <c r="I75" s="19"/>
      <c r="J75" s="22"/>
    </row>
    <row r="76" spans="1:10" x14ac:dyDescent="0.2">
      <c r="A76" s="68"/>
      <c r="B76" s="61"/>
      <c r="C76" s="9" t="s">
        <v>71</v>
      </c>
      <c r="D76" s="99">
        <v>211540871.88365585</v>
      </c>
      <c r="E76" s="49">
        <v>176257219.94000003</v>
      </c>
      <c r="F76" s="50">
        <v>-35283651.943655819</v>
      </c>
      <c r="G76" s="51"/>
      <c r="H76" s="99">
        <v>307492279.05000031</v>
      </c>
      <c r="I76" s="100">
        <v>315379342.64999998</v>
      </c>
      <c r="J76" s="91">
        <v>7887061.5999996662</v>
      </c>
    </row>
    <row r="77" spans="1:10" ht="13.5" thickBot="1" x14ac:dyDescent="0.25">
      <c r="A77" s="101" t="s">
        <v>72</v>
      </c>
      <c r="B77" s="102"/>
      <c r="C77" s="103"/>
      <c r="D77" s="104"/>
      <c r="E77" s="105">
        <v>-30403220.830000043</v>
      </c>
      <c r="F77" s="106"/>
      <c r="G77" s="5"/>
      <c r="H77" s="104"/>
      <c r="I77" s="107">
        <v>166663775.80000001</v>
      </c>
      <c r="J77" s="108"/>
    </row>
  </sheetData>
  <mergeCells count="5">
    <mergeCell ref="A1:J1"/>
    <mergeCell ref="A2:J2"/>
    <mergeCell ref="A3:J3"/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K29" sqref="K29"/>
    </sheetView>
  </sheetViews>
  <sheetFormatPr baseColWidth="10" defaultRowHeight="12.75" x14ac:dyDescent="0.2"/>
  <cols>
    <col min="1" max="1" width="3.28515625" customWidth="1"/>
    <col min="2" max="2" width="9" customWidth="1"/>
    <col min="3" max="3" width="26.7109375" customWidth="1"/>
    <col min="4" max="5" width="13.28515625" bestFit="1" customWidth="1"/>
    <col min="6" max="6" width="12.85546875" bestFit="1" customWidth="1"/>
    <col min="7" max="7" width="11.42578125" hidden="1" customWidth="1"/>
    <col min="8" max="9" width="13.28515625" bestFit="1" customWidth="1"/>
    <col min="10" max="10" width="12.85546875" bestFit="1" customWidth="1"/>
  </cols>
  <sheetData>
    <row r="1" spans="1:10" ht="18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ht="15.75" x14ac:dyDescent="0.25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6.5" thickBot="1" x14ac:dyDescent="0.3">
      <c r="A3" s="133" t="s">
        <v>77</v>
      </c>
      <c r="B3" s="134"/>
      <c r="C3" s="134"/>
      <c r="D3" s="134"/>
      <c r="E3" s="134"/>
      <c r="F3" s="134"/>
      <c r="G3" s="134"/>
      <c r="H3" s="134"/>
      <c r="I3" s="134"/>
      <c r="J3" s="135"/>
    </row>
    <row r="4" spans="1:10" ht="13.5" thickBot="1" x14ac:dyDescent="0.25">
      <c r="A4" s="3"/>
      <c r="B4" s="4"/>
      <c r="C4" s="5"/>
      <c r="D4" s="136" t="s">
        <v>78</v>
      </c>
      <c r="E4" s="137"/>
      <c r="F4" s="138"/>
      <c r="G4" s="6"/>
      <c r="H4" s="136" t="s">
        <v>79</v>
      </c>
      <c r="I4" s="137"/>
      <c r="J4" s="138"/>
    </row>
    <row r="5" spans="1:10" x14ac:dyDescent="0.2">
      <c r="A5" s="7"/>
      <c r="B5" s="8"/>
      <c r="C5" s="9"/>
      <c r="D5" s="10" t="s">
        <v>5</v>
      </c>
      <c r="E5" s="11" t="s">
        <v>6</v>
      </c>
      <c r="F5" s="12" t="s">
        <v>7</v>
      </c>
      <c r="G5" s="13"/>
      <c r="H5" s="10" t="s">
        <v>5</v>
      </c>
      <c r="I5" s="11" t="s">
        <v>6</v>
      </c>
      <c r="J5" s="14" t="s">
        <v>7</v>
      </c>
    </row>
    <row r="6" spans="1:10" x14ac:dyDescent="0.2">
      <c r="A6" s="15" t="s">
        <v>8</v>
      </c>
      <c r="B6" s="16"/>
      <c r="C6" s="17"/>
      <c r="D6" s="18"/>
      <c r="E6" s="19"/>
      <c r="F6" s="20"/>
      <c r="G6" s="21"/>
      <c r="H6" s="18"/>
      <c r="I6" s="19"/>
      <c r="J6" s="22"/>
    </row>
    <row r="7" spans="1:10" ht="15" x14ac:dyDescent="0.25">
      <c r="A7" s="23" t="s">
        <v>9</v>
      </c>
      <c r="B7" s="24"/>
      <c r="C7" s="24"/>
      <c r="D7" s="25">
        <v>72174546.909999996</v>
      </c>
      <c r="E7" s="26">
        <v>73573500</v>
      </c>
      <c r="F7" s="27">
        <v>1398953.0900000036</v>
      </c>
      <c r="G7" s="28"/>
      <c r="H7" s="29">
        <v>216523640.91</v>
      </c>
      <c r="I7" s="26">
        <v>220720500</v>
      </c>
      <c r="J7" s="30">
        <v>4196859.0900000036</v>
      </c>
    </row>
    <row r="8" spans="1:10" ht="15" x14ac:dyDescent="0.25">
      <c r="A8" s="23" t="s">
        <v>10</v>
      </c>
      <c r="B8" s="24"/>
      <c r="C8" s="24"/>
      <c r="D8" s="31">
        <v>47591888.490000002</v>
      </c>
      <c r="E8" s="32">
        <v>50352222</v>
      </c>
      <c r="F8" s="33">
        <v>2760333.5099999979</v>
      </c>
      <c r="G8" s="28"/>
      <c r="H8" s="31">
        <v>142775665.49000001</v>
      </c>
      <c r="I8" s="19">
        <v>150934858</v>
      </c>
      <c r="J8" s="34">
        <v>8159192.5099999905</v>
      </c>
    </row>
    <row r="9" spans="1:10" ht="15" x14ac:dyDescent="0.25">
      <c r="A9" s="23" t="s">
        <v>11</v>
      </c>
      <c r="B9" s="24"/>
      <c r="C9" s="24"/>
      <c r="D9" s="31">
        <v>0</v>
      </c>
      <c r="E9" s="32">
        <v>0</v>
      </c>
      <c r="F9" s="33">
        <v>0</v>
      </c>
      <c r="G9" s="35"/>
      <c r="H9" s="31">
        <v>0</v>
      </c>
      <c r="I9" s="32">
        <v>0</v>
      </c>
      <c r="J9" s="34">
        <v>0</v>
      </c>
    </row>
    <row r="10" spans="1:10" ht="15" x14ac:dyDescent="0.25">
      <c r="A10" s="23"/>
      <c r="B10" s="36" t="s">
        <v>12</v>
      </c>
      <c r="C10" s="24"/>
      <c r="D10" s="37">
        <v>119766435.40000001</v>
      </c>
      <c r="E10" s="38">
        <v>123925722</v>
      </c>
      <c r="F10" s="39">
        <v>4159286.599999994</v>
      </c>
      <c r="G10" s="28"/>
      <c r="H10" s="37">
        <v>359299306.39999998</v>
      </c>
      <c r="I10" s="38">
        <v>371655358</v>
      </c>
      <c r="J10" s="39">
        <v>12356051.600000024</v>
      </c>
    </row>
    <row r="11" spans="1:10" ht="15" x14ac:dyDescent="0.25">
      <c r="A11" s="23" t="s">
        <v>13</v>
      </c>
      <c r="B11" s="24"/>
      <c r="C11" s="24"/>
      <c r="D11" s="29">
        <v>467247</v>
      </c>
      <c r="E11" s="26">
        <v>467247</v>
      </c>
      <c r="F11" s="33">
        <v>0</v>
      </c>
      <c r="G11" s="28"/>
      <c r="H11" s="40">
        <v>2591765.9700000002</v>
      </c>
      <c r="I11" s="26">
        <v>2591765.9700000002</v>
      </c>
      <c r="J11" s="33">
        <v>0</v>
      </c>
    </row>
    <row r="12" spans="1:10" ht="15" x14ac:dyDescent="0.25">
      <c r="A12" s="23" t="s">
        <v>14</v>
      </c>
      <c r="B12" s="24"/>
      <c r="C12" s="24"/>
      <c r="D12" s="31">
        <v>1157167.08</v>
      </c>
      <c r="E12" s="19">
        <v>1157167.08</v>
      </c>
      <c r="F12" s="33">
        <v>0</v>
      </c>
      <c r="G12" s="28"/>
      <c r="H12" s="41">
        <v>3472552.21</v>
      </c>
      <c r="I12" s="19">
        <v>3472552.21</v>
      </c>
      <c r="J12" s="34">
        <v>0</v>
      </c>
    </row>
    <row r="13" spans="1:10" ht="15" x14ac:dyDescent="0.25">
      <c r="A13" s="23" t="s">
        <v>15</v>
      </c>
      <c r="B13" s="24"/>
      <c r="C13" s="24"/>
      <c r="D13" s="31">
        <v>7123772.7199999997</v>
      </c>
      <c r="E13" s="32">
        <v>7123772.7199999997</v>
      </c>
      <c r="F13" s="33">
        <v>0</v>
      </c>
      <c r="G13" s="28"/>
      <c r="H13" s="41">
        <v>9400188.1799999997</v>
      </c>
      <c r="I13" s="32">
        <v>9400188.1799999997</v>
      </c>
      <c r="J13" s="34">
        <v>0</v>
      </c>
    </row>
    <row r="14" spans="1:10" ht="15" x14ac:dyDescent="0.25">
      <c r="A14" s="23" t="s">
        <v>16</v>
      </c>
      <c r="B14" s="24"/>
      <c r="C14" s="24"/>
      <c r="D14" s="31">
        <v>12663351.610000001</v>
      </c>
      <c r="E14" s="19">
        <v>12663351.610000001</v>
      </c>
      <c r="F14" s="33">
        <v>0</v>
      </c>
      <c r="G14" s="28"/>
      <c r="H14" s="41">
        <v>42926756.090000004</v>
      </c>
      <c r="I14" s="19">
        <v>42926756.090000004</v>
      </c>
      <c r="J14" s="33">
        <v>0</v>
      </c>
    </row>
    <row r="15" spans="1:10" ht="15" x14ac:dyDescent="0.25">
      <c r="A15" s="23"/>
      <c r="B15" s="36" t="s">
        <v>17</v>
      </c>
      <c r="C15" s="24"/>
      <c r="D15" s="37">
        <v>21411538.410000004</v>
      </c>
      <c r="E15" s="38">
        <v>21411538.410000004</v>
      </c>
      <c r="F15" s="39">
        <v>0</v>
      </c>
      <c r="G15" s="28"/>
      <c r="H15" s="37">
        <v>58391262.450000003</v>
      </c>
      <c r="I15" s="38">
        <v>58391262.450000003</v>
      </c>
      <c r="J15" s="39">
        <v>0</v>
      </c>
    </row>
    <row r="16" spans="1:10" ht="15" x14ac:dyDescent="0.25">
      <c r="A16" s="23" t="s">
        <v>18</v>
      </c>
      <c r="B16" s="24"/>
      <c r="C16" s="24"/>
      <c r="D16" s="29">
        <v>2355939.3800000004</v>
      </c>
      <c r="E16" s="43">
        <v>3445120.4</v>
      </c>
      <c r="F16" s="34">
        <v>1089181.0199999996</v>
      </c>
      <c r="G16" s="44"/>
      <c r="H16" s="29">
        <v>27908719.099999998</v>
      </c>
      <c r="I16" s="43">
        <v>29771855.399999999</v>
      </c>
      <c r="J16" s="30">
        <v>1863136.3000000007</v>
      </c>
    </row>
    <row r="17" spans="1:10" ht="15" x14ac:dyDescent="0.25">
      <c r="A17" s="23" t="s">
        <v>19</v>
      </c>
      <c r="B17" s="24"/>
      <c r="C17" s="24"/>
      <c r="D17" s="31">
        <v>7415594.8399999999</v>
      </c>
      <c r="E17" s="45">
        <v>1658781.82</v>
      </c>
      <c r="F17" s="34">
        <v>-5756813.0199999996</v>
      </c>
      <c r="G17" s="44"/>
      <c r="H17" s="31">
        <v>121107754.20999999</v>
      </c>
      <c r="I17" s="45">
        <v>120415235.27</v>
      </c>
      <c r="J17" s="34">
        <v>-692518.93999999762</v>
      </c>
    </row>
    <row r="18" spans="1:10" ht="15" x14ac:dyDescent="0.25">
      <c r="A18" s="23" t="s">
        <v>20</v>
      </c>
      <c r="B18" s="24"/>
      <c r="C18" s="24"/>
      <c r="D18" s="31">
        <v>8831170.7200000007</v>
      </c>
      <c r="E18" s="45">
        <v>6785241.7999999998</v>
      </c>
      <c r="F18" s="34">
        <v>-2045928.9200000009</v>
      </c>
      <c r="G18" s="44"/>
      <c r="H18" s="31">
        <v>40980676.82</v>
      </c>
      <c r="I18" s="45">
        <v>41933594.339999996</v>
      </c>
      <c r="J18" s="34">
        <v>952917.51999999583</v>
      </c>
    </row>
    <row r="19" spans="1:10" ht="15" x14ac:dyDescent="0.25">
      <c r="A19" s="23" t="s">
        <v>21</v>
      </c>
      <c r="B19" s="24"/>
      <c r="C19" s="24"/>
      <c r="D19" s="31">
        <v>441568.51</v>
      </c>
      <c r="E19" s="45">
        <v>273341</v>
      </c>
      <c r="F19" s="34">
        <v>-168227.51</v>
      </c>
      <c r="G19" s="44"/>
      <c r="H19" s="31">
        <v>2257957.6900000004</v>
      </c>
      <c r="I19" s="45">
        <v>1300121</v>
      </c>
      <c r="J19" s="34">
        <v>-957836.69000000041</v>
      </c>
    </row>
    <row r="20" spans="1:10" ht="15" x14ac:dyDescent="0.25">
      <c r="A20" s="23" t="s">
        <v>22</v>
      </c>
      <c r="B20" s="24"/>
      <c r="C20" s="24"/>
      <c r="D20" s="31">
        <v>531324.44999999984</v>
      </c>
      <c r="E20" s="45">
        <v>293032.03000000003</v>
      </c>
      <c r="F20" s="34">
        <v>-238292.41999999981</v>
      </c>
      <c r="G20" s="44"/>
      <c r="H20" s="31">
        <v>2410397.0999999996</v>
      </c>
      <c r="I20" s="45">
        <v>1492776.55</v>
      </c>
      <c r="J20" s="34">
        <v>-917620.54999999958</v>
      </c>
    </row>
    <row r="21" spans="1:10" ht="15" x14ac:dyDescent="0.25">
      <c r="A21" s="23" t="s">
        <v>23</v>
      </c>
      <c r="B21" s="24"/>
      <c r="C21" s="24"/>
      <c r="D21" s="31">
        <v>3216152.24</v>
      </c>
      <c r="E21" s="45">
        <v>2724202.45</v>
      </c>
      <c r="F21" s="34">
        <v>-491949.79000000004</v>
      </c>
      <c r="G21" s="44"/>
      <c r="H21" s="31">
        <v>17830841.370000001</v>
      </c>
      <c r="I21" s="45">
        <v>19643127.359999999</v>
      </c>
      <c r="J21" s="34">
        <v>1812285.9899999984</v>
      </c>
    </row>
    <row r="22" spans="1:10" ht="15" x14ac:dyDescent="0.25">
      <c r="A22" s="23" t="s">
        <v>24</v>
      </c>
      <c r="B22" s="24"/>
      <c r="C22" s="24"/>
      <c r="D22" s="31">
        <v>633672.82000000007</v>
      </c>
      <c r="E22" s="45">
        <v>515047.56</v>
      </c>
      <c r="F22" s="34">
        <v>-118625.26000000007</v>
      </c>
      <c r="G22" s="44"/>
      <c r="H22" s="31">
        <v>2876403.41</v>
      </c>
      <c r="I22" s="45">
        <v>1805119.7000000002</v>
      </c>
      <c r="J22" s="34">
        <v>-1071283.71</v>
      </c>
    </row>
    <row r="23" spans="1:10" ht="15" x14ac:dyDescent="0.25">
      <c r="A23" s="23" t="s">
        <v>25</v>
      </c>
      <c r="B23" s="24"/>
      <c r="C23" s="24"/>
      <c r="D23" s="31">
        <v>501558.06999999983</v>
      </c>
      <c r="E23" s="45">
        <v>297046.96999999997</v>
      </c>
      <c r="F23" s="34">
        <v>-204511.09999999986</v>
      </c>
      <c r="G23" s="44"/>
      <c r="H23" s="31">
        <v>2978191.3600000003</v>
      </c>
      <c r="I23" s="45">
        <v>1447761.4400000002</v>
      </c>
      <c r="J23" s="34">
        <v>-1530429.9200000002</v>
      </c>
    </row>
    <row r="24" spans="1:10" ht="15" x14ac:dyDescent="0.25">
      <c r="A24" s="23" t="s">
        <v>26</v>
      </c>
      <c r="B24" s="24"/>
      <c r="C24" s="24"/>
      <c r="D24" s="31">
        <v>0</v>
      </c>
      <c r="E24" s="45">
        <v>7327883.7699999996</v>
      </c>
      <c r="F24" s="34">
        <v>7327883.7699999996</v>
      </c>
      <c r="G24" s="44"/>
      <c r="H24" s="31">
        <v>0</v>
      </c>
      <c r="I24" s="45">
        <v>21237105.77</v>
      </c>
      <c r="J24" s="34">
        <v>21237105.77</v>
      </c>
    </row>
    <row r="25" spans="1:10" ht="15" x14ac:dyDescent="0.25">
      <c r="A25" s="23" t="s">
        <v>27</v>
      </c>
      <c r="B25" s="24"/>
      <c r="C25" s="24"/>
      <c r="D25" s="31">
        <v>3846192.9200000009</v>
      </c>
      <c r="E25" s="45">
        <v>2676911.9500000002</v>
      </c>
      <c r="F25" s="34">
        <v>-1169280.9700000007</v>
      </c>
      <c r="G25" s="44"/>
      <c r="H25" s="31">
        <v>12132612.219999999</v>
      </c>
      <c r="I25" s="45">
        <v>13999063.350000001</v>
      </c>
      <c r="J25" s="34">
        <v>1866451.1300000027</v>
      </c>
    </row>
    <row r="26" spans="1:10" ht="15" x14ac:dyDescent="0.25">
      <c r="A26" s="23"/>
      <c r="B26" s="36" t="s">
        <v>28</v>
      </c>
      <c r="C26" s="24"/>
      <c r="D26" s="37">
        <v>27773174.950000003</v>
      </c>
      <c r="E26" s="38">
        <v>25996609.75</v>
      </c>
      <c r="F26" s="39">
        <v>-1776565.200000003</v>
      </c>
      <c r="G26" s="28"/>
      <c r="H26" s="37">
        <v>230483553.28</v>
      </c>
      <c r="I26" s="38">
        <v>253045760.18000001</v>
      </c>
      <c r="J26" s="47">
        <v>22562206.900000006</v>
      </c>
    </row>
    <row r="27" spans="1:10" ht="15" x14ac:dyDescent="0.25">
      <c r="A27" s="23"/>
      <c r="B27" s="24"/>
      <c r="C27" s="36" t="s">
        <v>29</v>
      </c>
      <c r="D27" s="48">
        <v>168951148.75999999</v>
      </c>
      <c r="E27" s="49">
        <v>171333870.16</v>
      </c>
      <c r="F27" s="50">
        <v>2382721.400000006</v>
      </c>
      <c r="G27" s="51"/>
      <c r="H27" s="48">
        <v>648174122.13</v>
      </c>
      <c r="I27" s="49">
        <v>683092380.63</v>
      </c>
      <c r="J27" s="50">
        <v>34918258.5</v>
      </c>
    </row>
    <row r="28" spans="1:10" ht="15" x14ac:dyDescent="0.25">
      <c r="A28" s="23"/>
      <c r="B28" s="24"/>
      <c r="C28" s="36"/>
      <c r="D28" s="53"/>
      <c r="E28" s="54"/>
      <c r="F28" s="55"/>
      <c r="G28" s="28"/>
      <c r="H28" s="53"/>
      <c r="I28" s="54"/>
      <c r="J28" s="55"/>
    </row>
    <row r="29" spans="1:10" ht="15" x14ac:dyDescent="0.25">
      <c r="A29" s="23"/>
      <c r="B29" s="24" t="s">
        <v>30</v>
      </c>
      <c r="C29" s="36"/>
      <c r="D29" s="56">
        <v>1204156.46</v>
      </c>
      <c r="E29" s="57">
        <v>1274947.6000000001</v>
      </c>
      <c r="F29" s="58">
        <v>70791.14000000013</v>
      </c>
      <c r="G29" s="28"/>
      <c r="H29" s="56">
        <v>29641213.460000001</v>
      </c>
      <c r="I29" s="57">
        <v>30990340.620000001</v>
      </c>
      <c r="J29" s="59">
        <v>1349127.1600000001</v>
      </c>
    </row>
    <row r="30" spans="1:10" ht="15" x14ac:dyDescent="0.25">
      <c r="A30" s="23"/>
      <c r="B30" s="24"/>
      <c r="C30" s="36" t="s">
        <v>31</v>
      </c>
      <c r="D30" s="48">
        <v>167746992.29999998</v>
      </c>
      <c r="E30" s="49">
        <v>170058922.56</v>
      </c>
      <c r="F30" s="50">
        <v>2311930.2600000203</v>
      </c>
      <c r="G30" s="51"/>
      <c r="H30" s="48">
        <v>618532909.66999996</v>
      </c>
      <c r="I30" s="49">
        <v>652102040.00999999</v>
      </c>
      <c r="J30" s="50">
        <v>33569130.340000033</v>
      </c>
    </row>
    <row r="31" spans="1:10" x14ac:dyDescent="0.2">
      <c r="A31" s="60" t="s">
        <v>32</v>
      </c>
      <c r="B31" s="61"/>
      <c r="C31" s="28"/>
      <c r="D31" s="62"/>
      <c r="E31" s="63"/>
      <c r="F31" s="20"/>
      <c r="G31" s="28"/>
      <c r="H31" s="18"/>
      <c r="I31" s="19"/>
      <c r="J31" s="22"/>
    </row>
    <row r="32" spans="1:10" x14ac:dyDescent="0.2">
      <c r="A32" s="15" t="s">
        <v>33</v>
      </c>
      <c r="B32" s="65"/>
      <c r="C32" s="66"/>
      <c r="D32" s="67"/>
      <c r="E32" s="19"/>
      <c r="F32" s="20"/>
      <c r="G32" s="28"/>
      <c r="H32" s="18"/>
      <c r="I32" s="19"/>
      <c r="J32" s="22"/>
    </row>
    <row r="33" spans="1:10" x14ac:dyDescent="0.2">
      <c r="A33" s="68" t="s">
        <v>34</v>
      </c>
      <c r="B33" s="61"/>
      <c r="C33" s="28"/>
      <c r="D33" s="69">
        <v>82362899.870000005</v>
      </c>
      <c r="E33" s="70">
        <v>130083188.28</v>
      </c>
      <c r="F33" s="71">
        <v>47720288.409999996</v>
      </c>
      <c r="G33" s="44"/>
      <c r="H33" s="29">
        <v>329333448.43000001</v>
      </c>
      <c r="I33" s="43">
        <v>345424599.75999999</v>
      </c>
      <c r="J33" s="72">
        <v>16091151.329999983</v>
      </c>
    </row>
    <row r="34" spans="1:10" x14ac:dyDescent="0.2">
      <c r="A34" s="68" t="s">
        <v>35</v>
      </c>
      <c r="B34" s="61"/>
      <c r="C34" s="28"/>
      <c r="D34" s="73">
        <v>22645911.899999987</v>
      </c>
      <c r="E34" s="70">
        <v>23834497.649999999</v>
      </c>
      <c r="F34" s="34">
        <v>1188585.7500000112</v>
      </c>
      <c r="G34" s="44"/>
      <c r="H34" s="31">
        <v>51831436.609999985</v>
      </c>
      <c r="I34" s="70">
        <v>55681788.829999998</v>
      </c>
      <c r="J34" s="74">
        <v>3850352.2200000137</v>
      </c>
    </row>
    <row r="35" spans="1:10" x14ac:dyDescent="0.2">
      <c r="A35" s="68" t="s">
        <v>36</v>
      </c>
      <c r="B35" s="61"/>
      <c r="C35" s="28"/>
      <c r="D35" s="73">
        <v>4077175.3</v>
      </c>
      <c r="E35" s="70">
        <v>6102812.4000000004</v>
      </c>
      <c r="F35" s="34">
        <v>2025637.1000000006</v>
      </c>
      <c r="G35" s="44"/>
      <c r="H35" s="31">
        <v>18484164.629999999</v>
      </c>
      <c r="I35" s="70">
        <v>16217700.979999999</v>
      </c>
      <c r="J35" s="74">
        <v>-2266463.6500000004</v>
      </c>
    </row>
    <row r="36" spans="1:10" x14ac:dyDescent="0.2">
      <c r="A36" s="68" t="s">
        <v>37</v>
      </c>
      <c r="B36" s="61"/>
      <c r="C36" s="28"/>
      <c r="D36" s="73">
        <v>3763878.05</v>
      </c>
      <c r="E36" s="70">
        <v>2365979.58</v>
      </c>
      <c r="F36" s="34">
        <v>-1397898.4699999997</v>
      </c>
      <c r="G36" s="44"/>
      <c r="H36" s="31">
        <v>9613542.7799999993</v>
      </c>
      <c r="I36" s="70">
        <v>6990961.5700000003</v>
      </c>
      <c r="J36" s="74">
        <v>-2622581.209999999</v>
      </c>
    </row>
    <row r="37" spans="1:10" x14ac:dyDescent="0.2">
      <c r="A37" s="68" t="s">
        <v>38</v>
      </c>
      <c r="B37" s="61"/>
      <c r="C37" s="28"/>
      <c r="D37" s="73">
        <v>5492782.5699999994</v>
      </c>
      <c r="E37" s="70">
        <v>15713331.359999999</v>
      </c>
      <c r="F37" s="34">
        <v>10220548.789999999</v>
      </c>
      <c r="G37" s="44"/>
      <c r="H37" s="31">
        <v>15038273.620000001</v>
      </c>
      <c r="I37" s="70">
        <v>30569620.759999998</v>
      </c>
      <c r="J37" s="74">
        <v>15531347.139999997</v>
      </c>
    </row>
    <row r="38" spans="1:10" x14ac:dyDescent="0.2">
      <c r="A38" s="68"/>
      <c r="B38" s="8" t="s">
        <v>39</v>
      </c>
      <c r="C38" s="28"/>
      <c r="D38" s="37">
        <v>118342647.68999998</v>
      </c>
      <c r="E38" s="38">
        <v>178099809.27000004</v>
      </c>
      <c r="F38" s="39">
        <v>59757161.580000058</v>
      </c>
      <c r="G38" s="28"/>
      <c r="H38" s="37">
        <v>424300866.06999993</v>
      </c>
      <c r="I38" s="38">
        <v>454884671.89999998</v>
      </c>
      <c r="J38" s="75">
        <v>30583805.830000043</v>
      </c>
    </row>
    <row r="39" spans="1:10" x14ac:dyDescent="0.2">
      <c r="A39" s="68" t="s">
        <v>40</v>
      </c>
      <c r="B39" s="61"/>
      <c r="C39" s="28"/>
      <c r="D39" s="76">
        <v>98315.079999999973</v>
      </c>
      <c r="E39" s="77">
        <v>394424.47</v>
      </c>
      <c r="F39" s="78">
        <v>296109.39</v>
      </c>
      <c r="G39" s="28"/>
      <c r="H39" s="40">
        <v>353211.79999999993</v>
      </c>
      <c r="I39" s="26">
        <v>633348.55999999994</v>
      </c>
      <c r="J39" s="79">
        <v>280136.76</v>
      </c>
    </row>
    <row r="40" spans="1:10" x14ac:dyDescent="0.2">
      <c r="A40" s="68" t="s">
        <v>41</v>
      </c>
      <c r="B40" s="61"/>
      <c r="C40" s="28"/>
      <c r="D40" s="18">
        <v>6805.58</v>
      </c>
      <c r="E40" s="19">
        <v>203739.71</v>
      </c>
      <c r="F40" s="33">
        <v>196934.13</v>
      </c>
      <c r="G40" s="28"/>
      <c r="H40" s="41">
        <v>20417.16</v>
      </c>
      <c r="I40" s="32">
        <v>277618.64</v>
      </c>
      <c r="J40" s="80">
        <v>257201.48</v>
      </c>
    </row>
    <row r="41" spans="1:10" x14ac:dyDescent="0.2">
      <c r="A41" s="68" t="s">
        <v>42</v>
      </c>
      <c r="B41" s="61"/>
      <c r="C41" s="28"/>
      <c r="D41" s="18">
        <v>319154.23999999993</v>
      </c>
      <c r="E41" s="19">
        <v>556389.72</v>
      </c>
      <c r="F41" s="33">
        <v>237235.48000000004</v>
      </c>
      <c r="G41" s="28"/>
      <c r="H41" s="41">
        <v>961030.85000000009</v>
      </c>
      <c r="I41" s="32">
        <v>1292835.8900000001</v>
      </c>
      <c r="J41" s="80">
        <v>331805.04000000004</v>
      </c>
    </row>
    <row r="42" spans="1:10" x14ac:dyDescent="0.2">
      <c r="A42" s="68" t="s">
        <v>43</v>
      </c>
      <c r="B42" s="61"/>
      <c r="C42" s="28"/>
      <c r="D42" s="18">
        <v>3203.55</v>
      </c>
      <c r="E42" s="19">
        <v>6909.87</v>
      </c>
      <c r="F42" s="33">
        <v>3706.3199999999997</v>
      </c>
      <c r="G42" s="28"/>
      <c r="H42" s="41">
        <v>68871.060000000012</v>
      </c>
      <c r="I42" s="32">
        <v>29979.5</v>
      </c>
      <c r="J42" s="80">
        <v>-38891.560000000012</v>
      </c>
    </row>
    <row r="43" spans="1:10" x14ac:dyDescent="0.2">
      <c r="A43" s="68" t="s">
        <v>44</v>
      </c>
      <c r="B43" s="61"/>
      <c r="C43" s="28"/>
      <c r="D43" s="18">
        <v>18497.47</v>
      </c>
      <c r="E43" s="19">
        <v>43733.18</v>
      </c>
      <c r="F43" s="33">
        <v>25235.71</v>
      </c>
      <c r="G43" s="28"/>
      <c r="H43" s="41">
        <v>67442.429999999993</v>
      </c>
      <c r="I43" s="32">
        <v>83872.239999999991</v>
      </c>
      <c r="J43" s="80">
        <v>16429.809999999998</v>
      </c>
    </row>
    <row r="44" spans="1:10" x14ac:dyDescent="0.2">
      <c r="A44" s="68" t="s">
        <v>45</v>
      </c>
      <c r="B44" s="61"/>
      <c r="C44" s="28"/>
      <c r="D44" s="41">
        <v>0</v>
      </c>
      <c r="E44" s="32">
        <v>0</v>
      </c>
      <c r="F44" s="33">
        <v>0</v>
      </c>
      <c r="G44" s="81"/>
      <c r="H44" s="41">
        <v>0</v>
      </c>
      <c r="I44" s="32">
        <v>25839.3</v>
      </c>
      <c r="J44" s="80">
        <v>25839.3</v>
      </c>
    </row>
    <row r="45" spans="1:10" x14ac:dyDescent="0.2">
      <c r="A45" s="68" t="s">
        <v>46</v>
      </c>
      <c r="B45" s="61"/>
      <c r="C45" s="28"/>
      <c r="D45" s="18">
        <v>7288.0499999999993</v>
      </c>
      <c r="E45" s="32">
        <v>26363.93</v>
      </c>
      <c r="F45" s="33">
        <v>19075.88</v>
      </c>
      <c r="G45" s="28"/>
      <c r="H45" s="41">
        <v>47792.100000000006</v>
      </c>
      <c r="I45" s="32">
        <v>61067.380000000005</v>
      </c>
      <c r="J45" s="80">
        <v>13275.279999999999</v>
      </c>
    </row>
    <row r="46" spans="1:10" x14ac:dyDescent="0.2">
      <c r="A46" s="68" t="s">
        <v>47</v>
      </c>
      <c r="B46" s="61"/>
      <c r="C46" s="28"/>
      <c r="D46" s="18">
        <v>15077.55</v>
      </c>
      <c r="E46" s="32">
        <v>9234.58</v>
      </c>
      <c r="F46" s="33">
        <v>-5842.9699999999993</v>
      </c>
      <c r="G46" s="28"/>
      <c r="H46" s="41">
        <v>46902.69</v>
      </c>
      <c r="I46" s="32">
        <v>72088.95</v>
      </c>
      <c r="J46" s="80">
        <v>25186.259999999995</v>
      </c>
    </row>
    <row r="47" spans="1:10" x14ac:dyDescent="0.2">
      <c r="A47" s="68"/>
      <c r="B47" s="8" t="s">
        <v>48</v>
      </c>
      <c r="C47" s="28"/>
      <c r="D47" s="37">
        <v>468341.5199999999</v>
      </c>
      <c r="E47" s="82">
        <v>1240795.46</v>
      </c>
      <c r="F47" s="39">
        <v>772453.94000000006</v>
      </c>
      <c r="G47" s="28"/>
      <c r="H47" s="37">
        <v>1565668.09</v>
      </c>
      <c r="I47" s="82">
        <v>2476651.46</v>
      </c>
      <c r="J47" s="75">
        <v>910983.36999999988</v>
      </c>
    </row>
    <row r="48" spans="1:10" x14ac:dyDescent="0.2">
      <c r="A48" s="68"/>
      <c r="B48" s="61"/>
      <c r="C48" s="9" t="s">
        <v>49</v>
      </c>
      <c r="D48" s="83">
        <v>118810989.20999998</v>
      </c>
      <c r="E48" s="82">
        <v>179340604.73000005</v>
      </c>
      <c r="F48" s="39">
        <v>60529615.52000007</v>
      </c>
      <c r="G48" s="28"/>
      <c r="H48" s="83">
        <v>425866534.15999991</v>
      </c>
      <c r="I48" s="82">
        <v>457361323.35999995</v>
      </c>
      <c r="J48" s="75">
        <v>31494789.200000048</v>
      </c>
    </row>
    <row r="49" spans="1:10" x14ac:dyDescent="0.2">
      <c r="A49" s="68" t="s">
        <v>50</v>
      </c>
      <c r="B49" s="61"/>
      <c r="C49" s="28"/>
      <c r="D49" s="84">
        <v>0</v>
      </c>
      <c r="E49" s="85">
        <v>1940</v>
      </c>
      <c r="F49" s="71">
        <v>1940</v>
      </c>
      <c r="G49" s="28"/>
      <c r="H49" s="40">
        <v>0</v>
      </c>
      <c r="I49" s="125">
        <v>1940</v>
      </c>
      <c r="J49" s="79">
        <v>1940</v>
      </c>
    </row>
    <row r="50" spans="1:10" x14ac:dyDescent="0.2">
      <c r="A50" s="68" t="s">
        <v>51</v>
      </c>
      <c r="B50" s="61"/>
      <c r="C50" s="28"/>
      <c r="D50" s="86">
        <v>44726</v>
      </c>
      <c r="E50" s="70">
        <v>0</v>
      </c>
      <c r="F50" s="34">
        <v>-44726</v>
      </c>
      <c r="G50" s="28"/>
      <c r="H50" s="41">
        <v>279726</v>
      </c>
      <c r="I50" s="32">
        <v>27472.350000000002</v>
      </c>
      <c r="J50" s="87">
        <v>-252253.65</v>
      </c>
    </row>
    <row r="51" spans="1:10" x14ac:dyDescent="0.2">
      <c r="A51" s="68" t="s">
        <v>52</v>
      </c>
      <c r="B51" s="61"/>
      <c r="C51" s="28"/>
      <c r="D51" s="86">
        <v>0</v>
      </c>
      <c r="E51" s="70">
        <v>0</v>
      </c>
      <c r="F51" s="34">
        <v>0</v>
      </c>
      <c r="G51" s="28"/>
      <c r="H51" s="41">
        <v>0</v>
      </c>
      <c r="I51" s="32">
        <v>0</v>
      </c>
      <c r="J51" s="88">
        <v>0</v>
      </c>
    </row>
    <row r="52" spans="1:10" x14ac:dyDescent="0.2">
      <c r="A52" s="68" t="s">
        <v>53</v>
      </c>
      <c r="B52" s="61"/>
      <c r="C52" s="28"/>
      <c r="D52" s="86">
        <v>2500000</v>
      </c>
      <c r="E52" s="70">
        <v>1742938.4300000002</v>
      </c>
      <c r="F52" s="34">
        <v>-757061.56999999983</v>
      </c>
      <c r="G52" s="28"/>
      <c r="H52" s="41">
        <v>3259144</v>
      </c>
      <c r="I52" s="32">
        <v>2665234.88</v>
      </c>
      <c r="J52" s="74">
        <v>-593909.12000000011</v>
      </c>
    </row>
    <row r="53" spans="1:10" x14ac:dyDescent="0.2">
      <c r="A53" s="68" t="s">
        <v>54</v>
      </c>
      <c r="B53" s="61"/>
      <c r="C53" s="28"/>
      <c r="D53" s="86">
        <v>123876.73</v>
      </c>
      <c r="E53" s="70">
        <v>6114</v>
      </c>
      <c r="F53" s="33">
        <v>-117762.73</v>
      </c>
      <c r="G53" s="28"/>
      <c r="H53" s="41">
        <v>618684.98</v>
      </c>
      <c r="I53" s="32">
        <v>68139.01999999999</v>
      </c>
      <c r="J53" s="74">
        <v>-550545.96</v>
      </c>
    </row>
    <row r="54" spans="1:10" x14ac:dyDescent="0.2">
      <c r="A54" s="68" t="s">
        <v>55</v>
      </c>
      <c r="B54" s="61"/>
      <c r="C54" s="28"/>
      <c r="D54" s="86">
        <v>1377025.59</v>
      </c>
      <c r="E54" s="70">
        <v>141756</v>
      </c>
      <c r="F54" s="34">
        <v>-1235269.5900000001</v>
      </c>
      <c r="G54" s="28"/>
      <c r="H54" s="41">
        <v>4014503.9699999997</v>
      </c>
      <c r="I54" s="32">
        <v>790486.83000000007</v>
      </c>
      <c r="J54" s="74">
        <v>-3224017.1399999997</v>
      </c>
    </row>
    <row r="55" spans="1:10" x14ac:dyDescent="0.2">
      <c r="A55" s="68" t="s">
        <v>56</v>
      </c>
      <c r="B55" s="61"/>
      <c r="C55" s="28"/>
      <c r="D55" s="86">
        <v>347939.48</v>
      </c>
      <c r="E55" s="70">
        <v>468210</v>
      </c>
      <c r="F55" s="33">
        <v>120270.52000000002</v>
      </c>
      <c r="G55" s="28"/>
      <c r="H55" s="41">
        <v>2243672</v>
      </c>
      <c r="I55" s="32">
        <v>2119758.4500000002</v>
      </c>
      <c r="J55" s="74">
        <v>-123913.54999999981</v>
      </c>
    </row>
    <row r="56" spans="1:10" x14ac:dyDescent="0.2">
      <c r="A56" s="68" t="s">
        <v>57</v>
      </c>
      <c r="B56" s="61"/>
      <c r="C56" s="28"/>
      <c r="D56" s="86">
        <v>700000</v>
      </c>
      <c r="E56" s="70">
        <v>0</v>
      </c>
      <c r="F56" s="34">
        <v>-700000</v>
      </c>
      <c r="G56" s="28"/>
      <c r="H56" s="41">
        <v>1711298</v>
      </c>
      <c r="I56" s="32">
        <v>0</v>
      </c>
      <c r="J56" s="74">
        <v>-1711298</v>
      </c>
    </row>
    <row r="57" spans="1:10" x14ac:dyDescent="0.2">
      <c r="A57" s="68" t="s">
        <v>58</v>
      </c>
      <c r="B57" s="61"/>
      <c r="C57" s="28"/>
      <c r="D57" s="86">
        <v>441540.51</v>
      </c>
      <c r="E57" s="70">
        <v>708069</v>
      </c>
      <c r="F57" s="33">
        <v>266528.49</v>
      </c>
      <c r="G57" s="28"/>
      <c r="H57" s="41">
        <v>4173515.6399999997</v>
      </c>
      <c r="I57" s="32">
        <v>6057047.3799999999</v>
      </c>
      <c r="J57" s="74">
        <v>1883531.7400000002</v>
      </c>
    </row>
    <row r="58" spans="1:10" x14ac:dyDescent="0.2">
      <c r="A58" s="68" t="s">
        <v>59</v>
      </c>
      <c r="B58" s="61"/>
      <c r="C58" s="28"/>
      <c r="D58" s="86">
        <v>0</v>
      </c>
      <c r="E58" s="70">
        <v>287084</v>
      </c>
      <c r="F58" s="33">
        <v>287084</v>
      </c>
      <c r="G58" s="28"/>
      <c r="H58" s="41">
        <v>0</v>
      </c>
      <c r="I58" s="32">
        <v>454146</v>
      </c>
      <c r="J58" s="74">
        <v>454146</v>
      </c>
    </row>
    <row r="59" spans="1:10" x14ac:dyDescent="0.2">
      <c r="A59" s="68" t="s">
        <v>73</v>
      </c>
      <c r="B59" s="61"/>
      <c r="C59" s="28"/>
      <c r="D59" s="86">
        <v>0</v>
      </c>
      <c r="E59" s="70">
        <v>0</v>
      </c>
      <c r="F59" s="33">
        <v>0</v>
      </c>
      <c r="G59" s="28"/>
      <c r="H59" s="41">
        <v>0</v>
      </c>
      <c r="I59" s="32">
        <v>0</v>
      </c>
      <c r="J59" s="80">
        <v>0</v>
      </c>
    </row>
    <row r="60" spans="1:10" x14ac:dyDescent="0.2">
      <c r="A60" s="68"/>
      <c r="B60" s="8" t="s">
        <v>61</v>
      </c>
      <c r="C60" s="28"/>
      <c r="D60" s="83">
        <v>5535108.3100000005</v>
      </c>
      <c r="E60" s="82">
        <v>3356111.43</v>
      </c>
      <c r="F60" s="39">
        <v>-2178996.8800000004</v>
      </c>
      <c r="G60" s="28"/>
      <c r="H60" s="83">
        <v>16300544.59</v>
      </c>
      <c r="I60" s="82">
        <v>12184225.91</v>
      </c>
      <c r="J60" s="75">
        <v>-4116318.6799999997</v>
      </c>
    </row>
    <row r="61" spans="1:10" x14ac:dyDescent="0.2">
      <c r="A61" s="68"/>
      <c r="B61" s="61"/>
      <c r="C61" s="9" t="s">
        <v>62</v>
      </c>
      <c r="D61" s="89">
        <v>203409120.39365584</v>
      </c>
      <c r="E61" s="90">
        <v>182696717.16000006</v>
      </c>
      <c r="F61" s="50">
        <v>-20712403.233655781</v>
      </c>
      <c r="G61" s="51"/>
      <c r="H61" s="89">
        <v>442167078.74999988</v>
      </c>
      <c r="I61" s="89">
        <v>469545547.26999998</v>
      </c>
      <c r="J61" s="91">
        <v>27378468.5200001</v>
      </c>
    </row>
    <row r="62" spans="1:10" x14ac:dyDescent="0.2">
      <c r="A62" s="60" t="s">
        <v>63</v>
      </c>
      <c r="B62" s="61"/>
      <c r="C62" s="9"/>
      <c r="D62" s="18"/>
      <c r="E62" s="63"/>
      <c r="F62" s="20"/>
      <c r="G62" s="28"/>
      <c r="H62" s="18"/>
      <c r="I62" s="63"/>
      <c r="J62" s="92"/>
    </row>
    <row r="63" spans="1:10" x14ac:dyDescent="0.2">
      <c r="A63" s="68" t="s">
        <v>34</v>
      </c>
      <c r="B63" s="61"/>
      <c r="C63" s="9"/>
      <c r="D63" s="40">
        <v>142120</v>
      </c>
      <c r="E63" s="26">
        <v>142120</v>
      </c>
      <c r="F63" s="27">
        <v>0</v>
      </c>
      <c r="G63" s="28"/>
      <c r="H63" s="40">
        <v>19384828</v>
      </c>
      <c r="I63" s="26">
        <v>384828</v>
      </c>
      <c r="J63" s="30">
        <v>-19000000</v>
      </c>
    </row>
    <row r="64" spans="1:10" x14ac:dyDescent="0.2">
      <c r="A64" s="68" t="s">
        <v>35</v>
      </c>
      <c r="B64" s="61"/>
      <c r="C64" s="9"/>
      <c r="D64" s="41">
        <v>877459.24</v>
      </c>
      <c r="E64" s="32">
        <v>877459.24</v>
      </c>
      <c r="F64" s="33">
        <v>0</v>
      </c>
      <c r="G64" s="28"/>
      <c r="H64" s="41">
        <v>2286613.8899999997</v>
      </c>
      <c r="I64" s="32">
        <v>2286613.8899999997</v>
      </c>
      <c r="J64" s="34">
        <v>0</v>
      </c>
    </row>
    <row r="65" spans="1:10" x14ac:dyDescent="0.2">
      <c r="A65" s="68" t="s">
        <v>64</v>
      </c>
      <c r="B65" s="61"/>
      <c r="C65" s="9"/>
      <c r="D65" s="41">
        <v>593039.94999999995</v>
      </c>
      <c r="E65" s="32">
        <v>593039.94999999995</v>
      </c>
      <c r="F65" s="33">
        <v>0</v>
      </c>
      <c r="G65" s="28"/>
      <c r="H65" s="41">
        <v>2186270.25</v>
      </c>
      <c r="I65" s="32">
        <v>2186270.25</v>
      </c>
      <c r="J65" s="34">
        <v>0</v>
      </c>
    </row>
    <row r="66" spans="1:10" x14ac:dyDescent="0.2">
      <c r="A66" s="68" t="s">
        <v>37</v>
      </c>
      <c r="B66" s="61"/>
      <c r="C66" s="9"/>
      <c r="D66" s="41">
        <v>2039988.41</v>
      </c>
      <c r="E66" s="32">
        <v>2039988.41</v>
      </c>
      <c r="F66" s="33">
        <v>0</v>
      </c>
      <c r="G66" s="28"/>
      <c r="H66" s="41">
        <v>3473900.16</v>
      </c>
      <c r="I66" s="32">
        <v>3473900.16</v>
      </c>
      <c r="J66" s="34">
        <v>0</v>
      </c>
    </row>
    <row r="67" spans="1:10" x14ac:dyDescent="0.2">
      <c r="A67" s="68" t="s">
        <v>65</v>
      </c>
      <c r="B67" s="61"/>
      <c r="C67" s="9"/>
      <c r="D67" s="41">
        <v>0</v>
      </c>
      <c r="E67" s="32">
        <v>0</v>
      </c>
      <c r="F67" s="33">
        <v>0</v>
      </c>
      <c r="G67" s="28"/>
      <c r="H67" s="41">
        <v>0</v>
      </c>
      <c r="I67" s="32">
        <v>0</v>
      </c>
      <c r="J67" s="34">
        <v>0</v>
      </c>
    </row>
    <row r="68" spans="1:10" x14ac:dyDescent="0.2">
      <c r="A68" s="68" t="s">
        <v>38</v>
      </c>
      <c r="B68" s="61"/>
      <c r="C68" s="9"/>
      <c r="D68" s="41">
        <v>941321.76</v>
      </c>
      <c r="E68" s="32">
        <v>941321.76</v>
      </c>
      <c r="F68" s="33">
        <v>0</v>
      </c>
      <c r="G68" s="28"/>
      <c r="H68" s="41">
        <v>2025611.44</v>
      </c>
      <c r="I68" s="32">
        <v>2025611.44</v>
      </c>
      <c r="J68" s="34">
        <v>0</v>
      </c>
    </row>
    <row r="69" spans="1:10" x14ac:dyDescent="0.2">
      <c r="A69" s="68"/>
      <c r="B69" s="8" t="s">
        <v>66</v>
      </c>
      <c r="C69" s="9"/>
      <c r="D69" s="93">
        <v>4593929.3599999994</v>
      </c>
      <c r="E69" s="94">
        <v>4593929.3599999994</v>
      </c>
      <c r="F69" s="95">
        <v>0</v>
      </c>
      <c r="G69" s="28"/>
      <c r="H69" s="93">
        <v>29357223.740000002</v>
      </c>
      <c r="I69" s="94">
        <v>10357223.74</v>
      </c>
      <c r="J69" s="96">
        <v>-19000000</v>
      </c>
    </row>
    <row r="70" spans="1:10" x14ac:dyDescent="0.2">
      <c r="A70" s="68" t="s">
        <v>53</v>
      </c>
      <c r="B70" s="8"/>
      <c r="C70" s="9"/>
      <c r="D70" s="40">
        <v>8894707.0899999999</v>
      </c>
      <c r="E70" s="26">
        <v>8894707.0899999999</v>
      </c>
      <c r="F70" s="27">
        <v>0</v>
      </c>
      <c r="G70" s="28"/>
      <c r="H70" s="40">
        <v>12418824</v>
      </c>
      <c r="I70" s="26">
        <v>12418824</v>
      </c>
      <c r="J70" s="97">
        <v>0</v>
      </c>
    </row>
    <row r="71" spans="1:10" x14ac:dyDescent="0.2">
      <c r="A71" s="68" t="s">
        <v>67</v>
      </c>
      <c r="B71" s="61"/>
      <c r="C71" s="9"/>
      <c r="D71" s="41">
        <v>3997214</v>
      </c>
      <c r="E71" s="32">
        <v>3997214</v>
      </c>
      <c r="F71" s="33">
        <v>0</v>
      </c>
      <c r="G71" s="28"/>
      <c r="H71" s="41">
        <v>10381100.530000001</v>
      </c>
      <c r="I71" s="19">
        <v>10381100.530000001</v>
      </c>
      <c r="J71" s="74">
        <v>0</v>
      </c>
    </row>
    <row r="72" spans="1:10" x14ac:dyDescent="0.2">
      <c r="A72" s="68" t="s">
        <v>68</v>
      </c>
      <c r="B72" s="61"/>
      <c r="C72" s="9"/>
      <c r="D72" s="41">
        <v>0</v>
      </c>
      <c r="E72" s="32">
        <v>0</v>
      </c>
      <c r="F72" s="33">
        <v>0</v>
      </c>
      <c r="G72" s="28"/>
      <c r="H72" s="41">
        <v>0</v>
      </c>
      <c r="I72" s="126">
        <v>0</v>
      </c>
      <c r="J72" s="74">
        <v>0</v>
      </c>
    </row>
    <row r="73" spans="1:10" x14ac:dyDescent="0.2">
      <c r="A73" s="68"/>
      <c r="B73" s="8" t="s">
        <v>69</v>
      </c>
      <c r="C73" s="28"/>
      <c r="D73" s="93">
        <v>12891921.09</v>
      </c>
      <c r="E73" s="94">
        <v>12891921.09</v>
      </c>
      <c r="F73" s="95">
        <v>0</v>
      </c>
      <c r="G73" s="28"/>
      <c r="H73" s="93">
        <v>22799924.530000001</v>
      </c>
      <c r="I73" s="94">
        <v>22799924.530000001</v>
      </c>
      <c r="J73" s="98">
        <v>0</v>
      </c>
    </row>
    <row r="74" spans="1:10" x14ac:dyDescent="0.2">
      <c r="A74" s="68"/>
      <c r="B74" s="8"/>
      <c r="C74" s="9" t="s">
        <v>70</v>
      </c>
      <c r="D74" s="48">
        <v>17485850.449999999</v>
      </c>
      <c r="E74" s="49">
        <v>17485850.449999999</v>
      </c>
      <c r="F74" s="50">
        <v>0</v>
      </c>
      <c r="G74" s="51"/>
      <c r="H74" s="48">
        <v>52157148.270000003</v>
      </c>
      <c r="I74" s="49">
        <v>33157148.270000003</v>
      </c>
      <c r="J74" s="50">
        <v>-19000000</v>
      </c>
    </row>
    <row r="75" spans="1:10" x14ac:dyDescent="0.2">
      <c r="A75" s="68"/>
      <c r="B75" s="61"/>
      <c r="C75" s="28"/>
      <c r="D75" s="18"/>
      <c r="E75" s="19"/>
      <c r="F75" s="20"/>
      <c r="G75" s="28"/>
      <c r="H75" s="18"/>
      <c r="I75" s="19"/>
      <c r="J75" s="22"/>
    </row>
    <row r="76" spans="1:10" x14ac:dyDescent="0.2">
      <c r="A76" s="68"/>
      <c r="B76" s="61"/>
      <c r="C76" s="9" t="s">
        <v>71</v>
      </c>
      <c r="D76" s="99">
        <v>220894969.84365582</v>
      </c>
      <c r="E76" s="49">
        <v>200182566.61000004</v>
      </c>
      <c r="F76" s="50">
        <v>-20712403.233655781</v>
      </c>
      <c r="G76" s="51"/>
      <c r="H76" s="99">
        <v>494324227.01999986</v>
      </c>
      <c r="I76" s="100">
        <v>502702697.53999996</v>
      </c>
      <c r="J76" s="91">
        <v>8378468.5200001001</v>
      </c>
    </row>
    <row r="77" spans="1:10" ht="13.5" thickBot="1" x14ac:dyDescent="0.25">
      <c r="A77" s="101" t="s">
        <v>72</v>
      </c>
      <c r="B77" s="102"/>
      <c r="C77" s="103"/>
      <c r="D77" s="104"/>
      <c r="E77" s="105">
        <v>-30123644.050000042</v>
      </c>
      <c r="F77" s="106"/>
      <c r="G77" s="5"/>
      <c r="H77" s="104"/>
      <c r="I77" s="107">
        <v>149399343.47000003</v>
      </c>
      <c r="J77" s="108"/>
    </row>
  </sheetData>
  <mergeCells count="5">
    <mergeCell ref="A1:J1"/>
    <mergeCell ref="A2:J2"/>
    <mergeCell ref="A3:J3"/>
    <mergeCell ref="D4:F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 </vt:lpstr>
      <vt:lpstr>FEBRERO</vt:lpstr>
      <vt:lpstr>MARZO</vt:lpstr>
      <vt:lpstr>'ENERO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Macias Chacon</dc:creator>
  <cp:lastModifiedBy>perla ibarra</cp:lastModifiedBy>
  <dcterms:created xsi:type="dcterms:W3CDTF">2015-04-21T18:33:51Z</dcterms:created>
  <dcterms:modified xsi:type="dcterms:W3CDTF">2015-04-29T19:48:28Z</dcterms:modified>
</cp:coreProperties>
</file>