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30" windowWidth="20730" windowHeight="9750" activeTab="2"/>
  </bookViews>
  <sheets>
    <sheet name="COMPRES" sheetId="1" r:id="rId1"/>
    <sheet name="COMPRES (2)" sheetId="2" r:id="rId2"/>
    <sheet name="COMPRES (3)" sheetId="3" r:id="rId3"/>
  </sheets>
  <externalReferences>
    <externalReference r:id="rId4"/>
    <externalReference r:id="rId5"/>
    <externalReference r:id="rId6"/>
  </externalReferences>
  <definedNames>
    <definedName name="_xlnm.Print_Area" localSheetId="0">COMPRES!$A$1:$J$76</definedName>
    <definedName name="_xlnm.Print_Area" localSheetId="1">'COMPRES (2)'!$A$1:$J$76</definedName>
    <definedName name="_xlnm.Print_Area" localSheetId="2">'COMPRES (3)'!$A$1:$J$76</definedName>
    <definedName name="AS2DocOpenMode" hidden="1">"AS2DocumentEdit"</definedName>
  </definedNames>
  <calcPr calcId="145621"/>
</workbook>
</file>

<file path=xl/calcChain.xml><?xml version="1.0" encoding="utf-8"?>
<calcChain xmlns="http://schemas.openxmlformats.org/spreadsheetml/2006/main">
  <c r="H4" i="3"/>
  <c r="D4"/>
  <c r="H4" i="2"/>
  <c r="D4"/>
  <c r="I76" i="1"/>
  <c r="I75"/>
  <c r="I73"/>
  <c r="I72"/>
  <c r="I71"/>
  <c r="H71"/>
  <c r="I70"/>
  <c r="H70"/>
  <c r="J70" s="1"/>
  <c r="I69"/>
  <c r="I68"/>
  <c r="I67"/>
  <c r="H67"/>
  <c r="I66"/>
  <c r="H66"/>
  <c r="I65"/>
  <c r="H65"/>
  <c r="J65" s="1"/>
  <c r="I64"/>
  <c r="H64"/>
  <c r="I63"/>
  <c r="H63"/>
  <c r="J63" s="1"/>
  <c r="I62"/>
  <c r="I60"/>
  <c r="I59"/>
  <c r="I58"/>
  <c r="H58"/>
  <c r="I57"/>
  <c r="H57"/>
  <c r="I56"/>
  <c r="H56"/>
  <c r="J56" s="1"/>
  <c r="I55"/>
  <c r="H55"/>
  <c r="J55" s="1"/>
  <c r="I54"/>
  <c r="H54"/>
  <c r="I53"/>
  <c r="H53"/>
  <c r="J53" s="1"/>
  <c r="I52"/>
  <c r="H52"/>
  <c r="J52" s="1"/>
  <c r="I51"/>
  <c r="H51"/>
  <c r="I50"/>
  <c r="H50"/>
  <c r="J50" s="1"/>
  <c r="I49"/>
  <c r="H49"/>
  <c r="J48"/>
  <c r="I48"/>
  <c r="H48"/>
  <c r="I47"/>
  <c r="I46"/>
  <c r="I45"/>
  <c r="H45"/>
  <c r="I44"/>
  <c r="H44"/>
  <c r="I43"/>
  <c r="H43"/>
  <c r="I42"/>
  <c r="H42"/>
  <c r="I41"/>
  <c r="H41"/>
  <c r="I40"/>
  <c r="H40"/>
  <c r="I39"/>
  <c r="H39"/>
  <c r="I38"/>
  <c r="I37"/>
  <c r="I36"/>
  <c r="J36" s="1"/>
  <c r="H36"/>
  <c r="I35"/>
  <c r="H35"/>
  <c r="I34"/>
  <c r="H34"/>
  <c r="I33"/>
  <c r="J33" s="1"/>
  <c r="H33"/>
  <c r="I32"/>
  <c r="H32"/>
  <c r="H37" s="1"/>
  <c r="I29"/>
  <c r="I28"/>
  <c r="H28"/>
  <c r="J28" s="1"/>
  <c r="I26"/>
  <c r="I25"/>
  <c r="I24"/>
  <c r="H24"/>
  <c r="I23"/>
  <c r="H23"/>
  <c r="I22"/>
  <c r="H22"/>
  <c r="I21"/>
  <c r="H21"/>
  <c r="I20"/>
  <c r="H20"/>
  <c r="I19"/>
  <c r="H19"/>
  <c r="I18"/>
  <c r="H18"/>
  <c r="I17"/>
  <c r="H17"/>
  <c r="I16"/>
  <c r="I15"/>
  <c r="I14"/>
  <c r="H14"/>
  <c r="I13"/>
  <c r="H13"/>
  <c r="I12"/>
  <c r="I11"/>
  <c r="I10"/>
  <c r="I9"/>
  <c r="H9"/>
  <c r="J9" s="1"/>
  <c r="I8"/>
  <c r="H8"/>
  <c r="I7"/>
  <c r="H7"/>
  <c r="H4"/>
  <c r="D4"/>
  <c r="J51" l="1"/>
  <c r="J54"/>
  <c r="J57"/>
  <c r="J64"/>
  <c r="J71"/>
  <c r="J34"/>
  <c r="H11"/>
  <c r="J11" s="1"/>
  <c r="J14"/>
  <c r="J35"/>
  <c r="H10"/>
  <c r="J10" s="1"/>
  <c r="H12"/>
  <c r="J12" s="1"/>
  <c r="J13"/>
  <c r="J37"/>
  <c r="J58"/>
  <c r="J66"/>
  <c r="J67"/>
  <c r="H59"/>
  <c r="J59" s="1"/>
  <c r="J49"/>
  <c r="J7"/>
  <c r="J8"/>
  <c r="J17"/>
  <c r="J18"/>
  <c r="J19"/>
  <c r="J20"/>
  <c r="J21"/>
  <c r="J22"/>
  <c r="J23"/>
  <c r="J24"/>
  <c r="J39"/>
  <c r="J40"/>
  <c r="J41"/>
  <c r="J42"/>
  <c r="J43"/>
  <c r="J44"/>
  <c r="J45"/>
  <c r="H16"/>
  <c r="H25" s="1"/>
  <c r="J32"/>
  <c r="H38"/>
  <c r="H46" s="1"/>
  <c r="H47" s="1"/>
  <c r="H62"/>
  <c r="H69"/>
  <c r="H15" l="1"/>
  <c r="J15" s="1"/>
  <c r="H68"/>
  <c r="J68" s="1"/>
  <c r="J62"/>
  <c r="J16"/>
  <c r="J25"/>
  <c r="H60"/>
  <c r="J47"/>
  <c r="H72"/>
  <c r="J69"/>
  <c r="J72" s="1"/>
  <c r="J38"/>
  <c r="J46"/>
  <c r="H26" l="1"/>
  <c r="J60"/>
  <c r="H73"/>
  <c r="J73" s="1"/>
  <c r="J75" l="1"/>
  <c r="H29"/>
  <c r="J29" s="1"/>
  <c r="J26"/>
  <c r="H75"/>
  <c r="H76" s="1"/>
</calcChain>
</file>

<file path=xl/sharedStrings.xml><?xml version="1.0" encoding="utf-8"?>
<sst xmlns="http://schemas.openxmlformats.org/spreadsheetml/2006/main" count="234" uniqueCount="70">
  <si>
    <t>UNIVERSIDAD AUTONOMA DE CHIHUAHUA</t>
  </si>
  <si>
    <t>COMPARATIVO PRESUPUESTAL POR FONDOS</t>
  </si>
  <si>
    <t>EJERCICIO 2 0 1 4</t>
  </si>
  <si>
    <t>PRESUPUESTO</t>
  </si>
  <si>
    <t>R E A L</t>
  </si>
  <si>
    <t>DIFERENCIA</t>
  </si>
  <si>
    <t>I  N  G  R  E  S  O  S:</t>
  </si>
  <si>
    <t>Subsidio Federal</t>
  </si>
  <si>
    <t>Subsidio Estatal</t>
  </si>
  <si>
    <t>Subsidio Estatal Extraordinario</t>
  </si>
  <si>
    <t>SUMA SUBSIDIOS</t>
  </si>
  <si>
    <t>Recursos PIFI</t>
  </si>
  <si>
    <t>Recursos Promep</t>
  </si>
  <si>
    <t>Recursos FAM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</si>
  <si>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</si>
  <si>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</si>
  <si>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</si>
  <si>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</si>
  <si>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</si>
  <si>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</si>
  <si>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</si>
  <si>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</si>
  <si>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</si>
  <si>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</si>
  <si>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</si>
  <si>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</si>
  <si>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</si>
  <si>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</si>
  <si>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</si>
  <si>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</si>
  <si>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</si>
  <si>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</si>
  <si>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</si>
  <si>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</si>
  <si>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</si>
  <si>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</si>
  <si>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</si>
  <si>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</si>
  <si>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</si>
  <si>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</si>
  <si>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</si>
  <si>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</si>
  <si>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</si>
  <si>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</si>
  <si>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</si>
  <si>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</si>
  <si>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</si>
  <si>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</si>
  <si>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</si>
  <si>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</si>
  <si>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</si>
  <si>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</si>
  <si>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</si>
  <si>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</si>
  <si>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</si>
  <si>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</si>
  <si>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</si>
  <si>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</si>
  <si>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</si>
  <si>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</si>
  <si>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</si>
  <si>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</si>
  <si>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</si>
  <si>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</si>
  <si>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</si>
  <si>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</si>
  <si>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</si>
  <si>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</si>
  <si>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</si>
  <si>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 xml:space="preserve">REMANENTE  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</si>
</sst>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  <numFmt numFmtId="166" formatCode="_-[$$-80A]* #,##0_-;\-[$$-80A]* #,##0_-;_-[$$-80A]* &quot;-&quot;??_-;_-@_-"/>
    <numFmt numFmtId="167" formatCode="_(&quot;$&quot;* #,##0_);_(&quot;$&quot;* \(#,##0\);_(&quot;$&quot;* &quot;-&quot;??_);_(@_)"/>
    <numFmt numFmtId="168" formatCode="_(* #,##0_);_(* \(#,##0\);_(* &quot;-&quot;??_);_(@_)"/>
    <numFmt numFmtId="169" formatCode="#,##0.0000000"/>
    <numFmt numFmtId="170" formatCode="_-* #,##0_-;\-* #,##0_-;_-* &quot;-&quot;??_-;_-@_-"/>
    <numFmt numFmtId="171" formatCode="_-&quot;$&quot;* #,##0_-;\-&quot;$&quot;* #,##0_-;_-&quot;$&quot;* &quot;-&quot;??_-;_-@_-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11" xfId="0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3" fontId="6" fillId="0" borderId="12" xfId="1" applyNumberFormat="1" applyFont="1" applyFill="1" applyBorder="1" applyAlignment="1">
      <alignment horizontal="center"/>
    </xf>
    <xf numFmtId="3" fontId="6" fillId="0" borderId="13" xfId="1" applyNumberFormat="1" applyFont="1" applyFill="1" applyBorder="1" applyAlignment="1">
      <alignment horizontal="center"/>
    </xf>
    <xf numFmtId="3" fontId="6" fillId="0" borderId="14" xfId="1" applyNumberFormat="1" applyFont="1" applyFill="1" applyBorder="1" applyAlignment="1">
      <alignment horizontal="center"/>
    </xf>
    <xf numFmtId="0" fontId="0" fillId="0" borderId="5" xfId="0" applyFill="1" applyBorder="1"/>
    <xf numFmtId="3" fontId="6" fillId="0" borderId="15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3" fontId="8" fillId="0" borderId="4" xfId="1" applyNumberFormat="1" applyFont="1" applyBorder="1"/>
    <xf numFmtId="3" fontId="8" fillId="0" borderId="16" xfId="1" applyNumberFormat="1" applyFont="1" applyBorder="1"/>
    <xf numFmtId="3" fontId="8" fillId="0" borderId="5" xfId="1" applyNumberFormat="1" applyFont="1" applyBorder="1"/>
    <xf numFmtId="0" fontId="0" fillId="0" borderId="5" xfId="0" applyBorder="1"/>
    <xf numFmtId="3" fontId="8" fillId="0" borderId="17" xfId="1" applyNumberFormat="1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166" fontId="8" fillId="0" borderId="4" xfId="2" applyNumberFormat="1" applyFont="1" applyFill="1" applyBorder="1"/>
    <xf numFmtId="167" fontId="8" fillId="0" borderId="16" xfId="2" applyNumberFormat="1" applyFont="1" applyBorder="1"/>
    <xf numFmtId="167" fontId="8" fillId="0" borderId="5" xfId="2" applyNumberFormat="1" applyFont="1" applyBorder="1"/>
    <xf numFmtId="167" fontId="8" fillId="0" borderId="4" xfId="2" applyNumberFormat="1" applyFont="1" applyFill="1" applyBorder="1"/>
    <xf numFmtId="167" fontId="8" fillId="0" borderId="5" xfId="2" applyNumberFormat="1" applyFont="1" applyFill="1" applyBorder="1"/>
    <xf numFmtId="168" fontId="0" fillId="0" borderId="0" xfId="1" applyNumberFormat="1" applyFont="1"/>
    <xf numFmtId="168" fontId="8" fillId="0" borderId="4" xfId="1" applyNumberFormat="1" applyFont="1" applyFill="1" applyBorder="1"/>
    <xf numFmtId="168" fontId="8" fillId="0" borderId="16" xfId="1" applyNumberFormat="1" applyFont="1" applyBorder="1"/>
    <xf numFmtId="168" fontId="8" fillId="0" borderId="5" xfId="1" applyNumberFormat="1" applyFont="1" applyBorder="1"/>
    <xf numFmtId="3" fontId="8" fillId="0" borderId="4" xfId="1" applyNumberFormat="1" applyFont="1" applyFill="1" applyBorder="1"/>
    <xf numFmtId="168" fontId="8" fillId="0" borderId="5" xfId="1" applyNumberFormat="1" applyFont="1" applyFill="1" applyBorder="1"/>
    <xf numFmtId="164" fontId="4" fillId="0" borderId="5" xfId="1" applyFont="1" applyBorder="1"/>
    <xf numFmtId="164" fontId="8" fillId="0" borderId="4" xfId="1" applyFont="1" applyFill="1" applyBorder="1"/>
    <xf numFmtId="3" fontId="9" fillId="0" borderId="18" xfId="1" applyNumberFormat="1" applyFont="1" applyBorder="1"/>
    <xf numFmtId="3" fontId="9" fillId="0" borderId="19" xfId="1" applyNumberFormat="1" applyFont="1" applyBorder="1"/>
    <xf numFmtId="168" fontId="9" fillId="0" borderId="20" xfId="1" applyNumberFormat="1" applyFont="1" applyBorder="1"/>
    <xf numFmtId="167" fontId="8" fillId="0" borderId="4" xfId="2" applyNumberFormat="1" applyFont="1" applyBorder="1"/>
    <xf numFmtId="168" fontId="0" fillId="0" borderId="0" xfId="0" applyNumberFormat="1"/>
    <xf numFmtId="168" fontId="8" fillId="0" borderId="4" xfId="1" applyNumberFormat="1" applyFont="1" applyBorder="1"/>
    <xf numFmtId="167" fontId="8" fillId="0" borderId="16" xfId="2" applyNumberFormat="1" applyFont="1" applyFill="1" applyBorder="1"/>
    <xf numFmtId="3" fontId="8" fillId="0" borderId="16" xfId="1" applyNumberFormat="1" applyFont="1" applyFill="1" applyBorder="1"/>
    <xf numFmtId="0" fontId="4" fillId="0" borderId="5" xfId="0" applyFont="1" applyFill="1" applyBorder="1"/>
    <xf numFmtId="168" fontId="9" fillId="0" borderId="19" xfId="1" applyNumberFormat="1" applyFont="1" applyBorder="1"/>
    <xf numFmtId="167" fontId="5" fillId="2" borderId="18" xfId="2" applyNumberFormat="1" applyFont="1" applyFill="1" applyBorder="1"/>
    <xf numFmtId="167" fontId="5" fillId="2" borderId="19" xfId="2" applyNumberFormat="1" applyFont="1" applyFill="1" applyBorder="1"/>
    <xf numFmtId="167" fontId="5" fillId="2" borderId="20" xfId="2" applyNumberFormat="1" applyFont="1" applyFill="1" applyBorder="1"/>
    <xf numFmtId="167" fontId="5" fillId="0" borderId="18" xfId="2" applyNumberFormat="1" applyFont="1" applyFill="1" applyBorder="1"/>
    <xf numFmtId="167" fontId="5" fillId="0" borderId="19" xfId="2" applyNumberFormat="1" applyFont="1" applyFill="1" applyBorder="1"/>
    <xf numFmtId="167" fontId="5" fillId="0" borderId="20" xfId="2" applyNumberFormat="1" applyFont="1" applyFill="1" applyBorder="1"/>
    <xf numFmtId="3" fontId="8" fillId="0" borderId="18" xfId="1" applyNumberFormat="1" applyFont="1" applyBorder="1"/>
    <xf numFmtId="3" fontId="8" fillId="0" borderId="19" xfId="1" applyNumberFormat="1" applyFont="1" applyBorder="1"/>
    <xf numFmtId="167" fontId="8" fillId="0" borderId="20" xfId="2" applyNumberFormat="1" applyFont="1" applyBorder="1"/>
    <xf numFmtId="0" fontId="10" fillId="0" borderId="4" xfId="0" applyFont="1" applyBorder="1"/>
    <xf numFmtId="169" fontId="8" fillId="0" borderId="4" xfId="1" applyNumberFormat="1" applyFont="1" applyBorder="1"/>
    <xf numFmtId="3" fontId="8" fillId="0" borderId="21" xfId="1" applyNumberFormat="1" applyFont="1" applyBorder="1"/>
    <xf numFmtId="43" fontId="0" fillId="0" borderId="0" xfId="0" applyNumberFormat="1"/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167" fontId="8" fillId="3" borderId="4" xfId="3" applyNumberFormat="1" applyFont="1" applyFill="1" applyBorder="1"/>
    <xf numFmtId="167" fontId="8" fillId="3" borderId="16" xfId="3" applyNumberFormat="1" applyFont="1" applyFill="1" applyBorder="1"/>
    <xf numFmtId="167" fontId="8" fillId="3" borderId="5" xfId="3" applyNumberFormat="1" applyFont="1" applyFill="1" applyBorder="1"/>
    <xf numFmtId="167" fontId="8" fillId="3" borderId="17" xfId="3" applyNumberFormat="1" applyFont="1" applyFill="1" applyBorder="1"/>
    <xf numFmtId="168" fontId="8" fillId="0" borderId="17" xfId="1" applyNumberFormat="1" applyFont="1" applyBorder="1"/>
    <xf numFmtId="168" fontId="9" fillId="0" borderId="22" xfId="1" applyNumberFormat="1" applyFont="1" applyBorder="1"/>
    <xf numFmtId="167" fontId="8" fillId="3" borderId="21" xfId="3" applyNumberFormat="1" applyFont="1" applyFill="1" applyBorder="1"/>
    <xf numFmtId="168" fontId="4" fillId="0" borderId="5" xfId="1" applyNumberFormat="1" applyFont="1" applyBorder="1"/>
    <xf numFmtId="3" fontId="8" fillId="0" borderId="13" xfId="1" applyNumberFormat="1" applyFont="1" applyBorder="1"/>
    <xf numFmtId="3" fontId="9" fillId="3" borderId="19" xfId="1" applyNumberFormat="1" applyFont="1" applyFill="1" applyBorder="1"/>
    <xf numFmtId="3" fontId="9" fillId="3" borderId="18" xfId="1" applyNumberFormat="1" applyFont="1" applyFill="1" applyBorder="1"/>
    <xf numFmtId="167" fontId="8" fillId="0" borderId="23" xfId="3" applyNumberFormat="1" applyFont="1" applyFill="1" applyBorder="1"/>
    <xf numFmtId="167" fontId="8" fillId="0" borderId="16" xfId="3" applyNumberFormat="1" applyFont="1" applyFill="1" applyBorder="1"/>
    <xf numFmtId="167" fontId="8" fillId="0" borderId="5" xfId="3" applyNumberFormat="1" applyFont="1" applyFill="1" applyBorder="1"/>
    <xf numFmtId="168" fontId="8" fillId="0" borderId="23" xfId="1" applyNumberFormat="1" applyFont="1" applyFill="1" applyBorder="1"/>
    <xf numFmtId="168" fontId="8" fillId="0" borderId="16" xfId="1" applyNumberFormat="1" applyFont="1" applyFill="1" applyBorder="1"/>
    <xf numFmtId="170" fontId="8" fillId="0" borderId="17" xfId="1" applyNumberFormat="1" applyFont="1" applyBorder="1"/>
    <xf numFmtId="3" fontId="5" fillId="2" borderId="18" xfId="1" applyNumberFormat="1" applyFont="1" applyFill="1" applyBorder="1"/>
    <xf numFmtId="3" fontId="5" fillId="2" borderId="19" xfId="1" applyNumberFormat="1" applyFont="1" applyFill="1" applyBorder="1"/>
    <xf numFmtId="167" fontId="5" fillId="2" borderId="22" xfId="2" applyNumberFormat="1" applyFont="1" applyFill="1" applyBorder="1"/>
    <xf numFmtId="3" fontId="8" fillId="0" borderId="4" xfId="2" applyNumberFormat="1" applyFont="1" applyBorder="1"/>
    <xf numFmtId="164" fontId="8" fillId="0" borderId="4" xfId="1" applyFont="1" applyBorder="1"/>
    <xf numFmtId="164" fontId="8" fillId="0" borderId="16" xfId="1" applyFont="1" applyBorder="1"/>
    <xf numFmtId="168" fontId="9" fillId="3" borderId="18" xfId="1" applyNumberFormat="1" applyFont="1" applyFill="1" applyBorder="1"/>
    <xf numFmtId="168" fontId="9" fillId="3" borderId="19" xfId="1" applyNumberFormat="1" applyFont="1" applyFill="1" applyBorder="1"/>
    <xf numFmtId="168" fontId="9" fillId="3" borderId="20" xfId="1" applyNumberFormat="1" applyFont="1" applyFill="1" applyBorder="1"/>
    <xf numFmtId="168" fontId="9" fillId="3" borderId="22" xfId="1" applyNumberFormat="1" applyFont="1" applyFill="1" applyBorder="1"/>
    <xf numFmtId="166" fontId="8" fillId="0" borderId="5" xfId="1" applyNumberFormat="1" applyFont="1" applyBorder="1"/>
    <xf numFmtId="171" fontId="5" fillId="2" borderId="18" xfId="2" applyNumberFormat="1" applyFont="1" applyFill="1" applyBorder="1"/>
    <xf numFmtId="171" fontId="5" fillId="2" borderId="19" xfId="2" applyNumberFormat="1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3" fontId="8" fillId="0" borderId="6" xfId="1" applyNumberFormat="1" applyFont="1" applyBorder="1"/>
    <xf numFmtId="168" fontId="9" fillId="0" borderId="24" xfId="1" applyNumberFormat="1" applyFont="1" applyBorder="1"/>
    <xf numFmtId="3" fontId="8" fillId="0" borderId="8" xfId="1" applyNumberFormat="1" applyFont="1" applyBorder="1"/>
    <xf numFmtId="168" fontId="9" fillId="0" borderId="6" xfId="1" applyNumberFormat="1" applyFont="1" applyBorder="1"/>
    <xf numFmtId="3" fontId="8" fillId="0" borderId="25" xfId="1" applyNumberFormat="1" applyFont="1" applyBorder="1"/>
    <xf numFmtId="0" fontId="5" fillId="0" borderId="0" xfId="0" applyFont="1"/>
    <xf numFmtId="0" fontId="4" fillId="0" borderId="0" xfId="0" applyFont="1"/>
    <xf numFmtId="167" fontId="8" fillId="0" borderId="4" xfId="3" applyNumberFormat="1" applyFont="1" applyFill="1" applyBorder="1"/>
    <xf numFmtId="167" fontId="8" fillId="0" borderId="17" xfId="3" applyNumberFormat="1" applyFont="1" applyFill="1" applyBorder="1"/>
    <xf numFmtId="168" fontId="8" fillId="0" borderId="17" xfId="1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5" fillId="2" borderId="9" xfId="1" applyNumberFormat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</cellXfs>
  <cellStyles count="24">
    <cellStyle name="Hipervínculo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Millares 4 2" xfId="10"/>
    <cellStyle name="Millares 5" xfId="11"/>
    <cellStyle name="Millares 6" xfId="12"/>
    <cellStyle name="Moneda" xfId="2" builtinId="4"/>
    <cellStyle name="Moneda 2" xfId="13"/>
    <cellStyle name="Moneda_Libro2" xfId="3"/>
    <cellStyle name="Normal" xfId="0" builtinId="0"/>
    <cellStyle name="Normal 2" xfId="14"/>
    <cellStyle name="Normal 2 2" xfId="15"/>
    <cellStyle name="Normal 3" xfId="16"/>
    <cellStyle name="Normal 4" xfId="17"/>
    <cellStyle name="Normal 5" xfId="18"/>
    <cellStyle name="Normal 6" xfId="19"/>
    <cellStyle name="Normal 6 2" xfId="20"/>
    <cellStyle name="Normal 7" xfId="21"/>
    <cellStyle name="Normal 7 2" xfId="22"/>
    <cellStyle name="Normal 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4/ENERO/ENERO%20%20LC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4/FEBRERO/FEBRERO%20%20LC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4/MARZO/MARZO%20%20LC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EDO SIT FINANCIERA "/>
      <sheetName val="EDO ACT "/>
      <sheetName val="EDO VARIAC PATRIM"/>
      <sheetName val="ANALIT ACT"/>
      <sheetName val="Estado de deuda publica"/>
      <sheetName val="Flujo de Efectivo "/>
      <sheetName val="Flujo de Efectivo ACUM"/>
      <sheetName val="Patronato final"/>
      <sheetName val="Conciliacion edo act y edo IYE"/>
      <sheetName val="rdo"/>
      <sheetName val="RDOACUM"/>
      <sheetName val="CAJA"/>
      <sheetName val="CUSTODIA"/>
      <sheetName val="IYE"/>
      <sheetName val="mesvsmes"/>
      <sheetName val="COMPRES"/>
      <sheetName val="balan"/>
    </sheetNames>
    <sheetDataSet>
      <sheetData sheetId="0" refreshError="1"/>
      <sheetData sheetId="1" refreshError="1"/>
      <sheetData sheetId="2">
        <row r="43">
          <cell r="E43">
            <v>188753753.41000003</v>
          </cell>
        </row>
      </sheetData>
      <sheetData sheetId="3" refreshError="1"/>
      <sheetData sheetId="4" refreshError="1"/>
      <sheetData sheetId="5" refreshError="1"/>
      <sheetData sheetId="6">
        <row r="8">
          <cell r="E8">
            <v>149546231.85999998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D4" t="str">
            <v>ENERO</v>
          </cell>
          <cell r="J4" t="str">
            <v>ACUMULADO ENERO</v>
          </cell>
        </row>
        <row r="7">
          <cell r="J7">
            <v>92829600</v>
          </cell>
        </row>
        <row r="8">
          <cell r="J8">
            <v>62761175</v>
          </cell>
        </row>
        <row r="9">
          <cell r="J9">
            <v>0</v>
          </cell>
        </row>
        <row r="10">
          <cell r="J10">
            <v>155590775</v>
          </cell>
        </row>
        <row r="11">
          <cell r="J11">
            <v>262041</v>
          </cell>
        </row>
        <row r="12">
          <cell r="J12">
            <v>1098351</v>
          </cell>
        </row>
        <row r="13">
          <cell r="J13">
            <v>7233054.9100000001</v>
          </cell>
        </row>
        <row r="14">
          <cell r="J14">
            <v>2791375</v>
          </cell>
        </row>
        <row r="15">
          <cell r="J15">
            <v>11384821.91</v>
          </cell>
        </row>
        <row r="16">
          <cell r="J16">
            <v>18093911</v>
          </cell>
        </row>
        <row r="17">
          <cell r="J17">
            <v>106250587</v>
          </cell>
        </row>
        <row r="18">
          <cell r="J18">
            <v>23910918.5</v>
          </cell>
        </row>
        <row r="19">
          <cell r="J19">
            <v>165438</v>
          </cell>
        </row>
        <row r="20">
          <cell r="J20">
            <v>865630</v>
          </cell>
        </row>
        <row r="21">
          <cell r="J21">
            <v>2459485.79</v>
          </cell>
        </row>
        <row r="22">
          <cell r="J22">
            <v>624982.72</v>
          </cell>
        </row>
        <row r="23">
          <cell r="J23">
            <v>630150.86</v>
          </cell>
        </row>
        <row r="24">
          <cell r="J24">
            <v>6361039.75</v>
          </cell>
        </row>
        <row r="25">
          <cell r="J25">
            <v>159362143.62</v>
          </cell>
        </row>
        <row r="26">
          <cell r="J26">
            <v>326337740.52999997</v>
          </cell>
        </row>
        <row r="28">
          <cell r="J28">
            <v>23271293.640000001</v>
          </cell>
        </row>
        <row r="29">
          <cell r="J29">
            <v>303066446.88999999</v>
          </cell>
        </row>
        <row r="32">
          <cell r="J32">
            <v>80565563.519999996</v>
          </cell>
        </row>
        <row r="33">
          <cell r="J33">
            <v>8866835.25</v>
          </cell>
        </row>
        <row r="34">
          <cell r="J34">
            <v>7127057.4299999997</v>
          </cell>
        </row>
        <row r="35">
          <cell r="J35">
            <v>1518168.18</v>
          </cell>
        </row>
        <row r="36">
          <cell r="J36">
            <v>1049781.96</v>
          </cell>
        </row>
        <row r="37">
          <cell r="J37">
            <v>99127406.339999989</v>
          </cell>
        </row>
        <row r="38">
          <cell r="J38">
            <v>38636.25</v>
          </cell>
        </row>
        <row r="39">
          <cell r="J39">
            <v>106292.03</v>
          </cell>
        </row>
        <row r="40">
          <cell r="J40">
            <v>132157.06</v>
          </cell>
        </row>
        <row r="41">
          <cell r="J41">
            <v>27454.29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4942.3999999999996</v>
          </cell>
        </row>
        <row r="46">
          <cell r="J46">
            <v>309482.02999999997</v>
          </cell>
        </row>
        <row r="47">
          <cell r="J47">
            <v>99436888.36999999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442930.24</v>
          </cell>
        </row>
        <row r="52">
          <cell r="J52">
            <v>97731.8</v>
          </cell>
        </row>
        <row r="53">
          <cell r="J53">
            <v>115229.99</v>
          </cell>
        </row>
        <row r="54">
          <cell r="J54">
            <v>944005.79</v>
          </cell>
        </row>
        <row r="55">
          <cell r="J55">
            <v>0</v>
          </cell>
        </row>
        <row r="56">
          <cell r="J56">
            <v>163033.03</v>
          </cell>
        </row>
        <row r="57">
          <cell r="J57">
            <v>-9254</v>
          </cell>
        </row>
        <row r="58">
          <cell r="J58">
            <v>0</v>
          </cell>
        </row>
        <row r="59">
          <cell r="J59">
            <v>1753676.85</v>
          </cell>
        </row>
        <row r="60">
          <cell r="J60">
            <v>101190565.21999998</v>
          </cell>
        </row>
        <row r="62">
          <cell r="J62">
            <v>13120841.640000001</v>
          </cell>
        </row>
        <row r="63">
          <cell r="J63">
            <v>699603.91</v>
          </cell>
        </row>
        <row r="64">
          <cell r="J64">
            <v>499226.39</v>
          </cell>
        </row>
        <row r="65">
          <cell r="J65">
            <v>13100.8</v>
          </cell>
        </row>
        <row r="66">
          <cell r="J66">
            <v>0</v>
          </cell>
        </row>
        <row r="67">
          <cell r="J67">
            <v>543032.9</v>
          </cell>
        </row>
        <row r="68">
          <cell r="J68">
            <v>14875805.640000002</v>
          </cell>
        </row>
        <row r="69">
          <cell r="J69">
            <v>7079370.2800000003</v>
          </cell>
        </row>
        <row r="70">
          <cell r="J70">
            <v>1355737.01</v>
          </cell>
        </row>
        <row r="71">
          <cell r="J71">
            <v>0</v>
          </cell>
        </row>
        <row r="72">
          <cell r="J72">
            <v>8435107.290000001</v>
          </cell>
        </row>
        <row r="73">
          <cell r="J73">
            <v>23310912.930000003</v>
          </cell>
        </row>
        <row r="75">
          <cell r="J75">
            <v>124501478.14999999</v>
          </cell>
        </row>
        <row r="76">
          <cell r="J76">
            <v>178564968.74000001</v>
          </cell>
        </row>
      </sheetData>
      <sheetData sheetId="16">
        <row r="7">
          <cell r="D7">
            <v>93674183.879999995</v>
          </cell>
        </row>
      </sheetData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EDO SIT FINANCIERA "/>
      <sheetName val="EDO ACT "/>
      <sheetName val="EDO VARIAC PATRIM"/>
      <sheetName val="ANALIT ACT"/>
      <sheetName val="Estado de deuda publica"/>
      <sheetName val="Flujo de Efectivo "/>
      <sheetName val="Flujo de Efectivo ACUM"/>
      <sheetName val="Patronato final"/>
      <sheetName val="Conciliacion edo act y edo IYE"/>
      <sheetName val="rdo"/>
      <sheetName val="RDOACUM"/>
      <sheetName val="CAJA"/>
      <sheetName val="CUSTODIA"/>
      <sheetName val="IYE"/>
      <sheetName val="mesvsmes"/>
      <sheetName val="COMPRES"/>
      <sheetName val="balan"/>
    </sheetNames>
    <sheetDataSet>
      <sheetData sheetId="0" refreshError="1"/>
      <sheetData sheetId="1" refreshError="1"/>
      <sheetData sheetId="2">
        <row r="43">
          <cell r="G43">
            <v>166011421.63000005</v>
          </cell>
        </row>
      </sheetData>
      <sheetData sheetId="3" refreshError="1"/>
      <sheetData sheetId="4" refreshError="1"/>
      <sheetData sheetId="5" refreshError="1"/>
      <sheetData sheetId="6">
        <row r="8">
          <cell r="G8">
            <v>176545503.25999999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D4" t="str">
            <v>FEBRERO</v>
          </cell>
          <cell r="J4" t="str">
            <v>ACUMULADO FEBRERO</v>
          </cell>
        </row>
      </sheetData>
      <sheetData sheetId="16">
        <row r="7">
          <cell r="H7">
            <v>133820262.69</v>
          </cell>
        </row>
      </sheetData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EDO SIT FINANCIERA "/>
      <sheetName val="EDO ACT "/>
      <sheetName val="EDO VARIAC PATRIM"/>
      <sheetName val="ANALIT ACT"/>
      <sheetName val="Estado de deuda publica"/>
      <sheetName val="Flujo de Efectivo "/>
      <sheetName val="Flujo de Efectivo ACUM"/>
      <sheetName val="Patronato final"/>
      <sheetName val="Conciliacion edo act y edo IYE"/>
      <sheetName val="rdo"/>
      <sheetName val="RDOACUM"/>
      <sheetName val="CAJA"/>
      <sheetName val="CUSTODIA"/>
      <sheetName val="IYE"/>
      <sheetName val="mesvsmes"/>
      <sheetName val="COMPRES"/>
      <sheetName val="ba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D4" t="str">
            <v>MARZO</v>
          </cell>
          <cell r="J4" t="str">
            <v>ACUMULADO MARZO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7"/>
  <sheetViews>
    <sheetView zoomScale="115" zoomScaleNormal="115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23" sqref="C23"/>
    </sheetView>
  </sheetViews>
  <sheetFormatPr baseColWidth="10" defaultRowHeight="12.75"/>
  <cols>
    <col min="1" max="1" width="1.7109375" style="21" customWidth="1"/>
    <col min="2" max="2" width="2" style="22" customWidth="1"/>
    <col min="3" max="3" width="32.140625" style="22" customWidth="1"/>
    <col min="4" max="4" width="15.42578125" style="22" customWidth="1"/>
    <col min="5" max="5" width="14.85546875" style="22" customWidth="1"/>
    <col min="6" max="6" width="13.85546875" style="22" customWidth="1"/>
    <col min="7" max="7" width="0.28515625" hidden="1" customWidth="1"/>
    <col min="8" max="9" width="13.28515625" hidden="1" customWidth="1"/>
    <col min="10" max="10" width="13.85546875" style="101" hidden="1" customWidth="1"/>
    <col min="11" max="11" width="2.42578125" customWidth="1"/>
  </cols>
  <sheetData>
    <row r="1" spans="1:11" ht="18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1" ht="15.75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1" ht="16.5" thickBot="1">
      <c r="A3" s="111" t="s">
        <v>2</v>
      </c>
      <c r="B3" s="112"/>
      <c r="C3" s="112"/>
      <c r="D3" s="112"/>
      <c r="E3" s="112"/>
      <c r="F3" s="112"/>
      <c r="G3" s="112"/>
      <c r="H3" s="112"/>
      <c r="I3" s="112"/>
      <c r="J3" s="113"/>
    </row>
    <row r="4" spans="1:11" ht="13.5" thickBot="1">
      <c r="A4" s="1"/>
      <c r="B4" s="2"/>
      <c r="C4" s="3"/>
      <c r="D4" s="114" t="str">
        <f>+[1]mesvsmes!D4</f>
        <v>ENERO</v>
      </c>
      <c r="E4" s="115"/>
      <c r="F4" s="116"/>
      <c r="G4" s="4"/>
      <c r="H4" s="114" t="str">
        <f>+[1]mesvsmes!J4</f>
        <v>ACUMULADO ENERO</v>
      </c>
      <c r="I4" s="115"/>
      <c r="J4" s="116"/>
    </row>
    <row r="5" spans="1:11">
      <c r="A5" s="5"/>
      <c r="B5" s="6"/>
      <c r="C5" s="7"/>
      <c r="D5" s="8" t="s">
        <v>3</v>
      </c>
      <c r="E5" s="9" t="s">
        <v>4</v>
      </c>
      <c r="F5" s="10" t="s">
        <v>5</v>
      </c>
      <c r="G5" s="11"/>
      <c r="H5" s="8" t="s">
        <v>3</v>
      </c>
      <c r="I5" s="9" t="s">
        <v>4</v>
      </c>
      <c r="J5" s="12" t="s">
        <v>5</v>
      </c>
    </row>
    <row r="6" spans="1:11">
      <c r="A6" s="13" t="s">
        <v>6</v>
      </c>
      <c r="B6" s="14"/>
      <c r="C6" s="15"/>
      <c r="D6" s="16"/>
      <c r="E6" s="17"/>
      <c r="F6" s="18"/>
      <c r="G6" s="19"/>
      <c r="H6" s="16"/>
      <c r="I6" s="17"/>
      <c r="J6" s="20"/>
    </row>
    <row r="7" spans="1:11">
      <c r="A7" s="21" t="s">
        <v>7</v>
      </c>
      <c r="C7" s="23"/>
      <c r="D7" s="24">
        <v>93674183.879999995</v>
      </c>
      <c r="E7" s="25">
        <v>92829600</v>
      </c>
      <c r="F7" s="26">
        <v>-844583.87999999523</v>
      </c>
      <c r="G7" s="23"/>
      <c r="H7" s="27">
        <f>+D7</f>
        <v>93674183.879999995</v>
      </c>
      <c r="I7" s="25">
        <f>+[1]mesvsmes!J7</f>
        <v>92829600</v>
      </c>
      <c r="J7" s="28">
        <f>+I7-H7</f>
        <v>-844583.87999999523</v>
      </c>
      <c r="K7" s="29"/>
    </row>
    <row r="8" spans="1:11">
      <c r="A8" s="21" t="s">
        <v>8</v>
      </c>
      <c r="C8" s="23"/>
      <c r="D8" s="30">
        <v>64247382.439999998</v>
      </c>
      <c r="E8" s="31">
        <v>62761175</v>
      </c>
      <c r="F8" s="32">
        <v>-1486207.4399999976</v>
      </c>
      <c r="G8" s="23"/>
      <c r="H8" s="33">
        <f>+D8</f>
        <v>64247382.439999998</v>
      </c>
      <c r="I8" s="17">
        <f>+[1]mesvsmes!J8</f>
        <v>62761175</v>
      </c>
      <c r="J8" s="34">
        <f>+I8-H8</f>
        <v>-1486207.4399999976</v>
      </c>
      <c r="K8" s="29"/>
    </row>
    <row r="9" spans="1:11">
      <c r="A9" s="21" t="s">
        <v>9</v>
      </c>
      <c r="C9" s="23"/>
      <c r="D9" s="30"/>
      <c r="E9" s="31">
        <v>0</v>
      </c>
      <c r="F9" s="32">
        <v>0</v>
      </c>
      <c r="G9" s="35"/>
      <c r="H9" s="36">
        <f>+D9</f>
        <v>0</v>
      </c>
      <c r="I9" s="31">
        <f>+[1]mesvsmes!J9</f>
        <v>0</v>
      </c>
      <c r="J9" s="34">
        <f>+I9-H9</f>
        <v>0</v>
      </c>
    </row>
    <row r="10" spans="1:11">
      <c r="B10" s="6" t="s">
        <v>10</v>
      </c>
      <c r="C10" s="23"/>
      <c r="D10" s="37">
        <v>157921566.31999999</v>
      </c>
      <c r="E10" s="38">
        <v>155590775</v>
      </c>
      <c r="F10" s="39">
        <v>-2330791.3199999928</v>
      </c>
      <c r="G10" s="23"/>
      <c r="H10" s="37">
        <f>SUM(H7:H9)</f>
        <v>157921566.31999999</v>
      </c>
      <c r="I10" s="38">
        <f>+[1]mesvsmes!J10</f>
        <v>155590775</v>
      </c>
      <c r="J10" s="39">
        <f t="shared" ref="J10:J15" si="0">SUM(I10-H10)</f>
        <v>-2330791.3199999928</v>
      </c>
      <c r="K10" s="29"/>
    </row>
    <row r="11" spans="1:11">
      <c r="A11" s="21" t="s">
        <v>11</v>
      </c>
      <c r="C11" s="23"/>
      <c r="D11" s="27">
        <v>262041</v>
      </c>
      <c r="E11" s="25">
        <v>262041</v>
      </c>
      <c r="F11" s="32">
        <v>0</v>
      </c>
      <c r="G11" s="23"/>
      <c r="H11" s="40">
        <f>+D11</f>
        <v>262041</v>
      </c>
      <c r="I11" s="25">
        <f>+[1]mesvsmes!J11</f>
        <v>262041</v>
      </c>
      <c r="J11" s="32">
        <f t="shared" si="0"/>
        <v>0</v>
      </c>
      <c r="K11" s="29"/>
    </row>
    <row r="12" spans="1:11">
      <c r="A12" s="21" t="s">
        <v>12</v>
      </c>
      <c r="C12" s="23"/>
      <c r="D12" s="30">
        <v>1098351</v>
      </c>
      <c r="E12" s="17">
        <v>1098351</v>
      </c>
      <c r="F12" s="32">
        <v>0</v>
      </c>
      <c r="G12" s="23"/>
      <c r="H12" s="16">
        <f>+D12</f>
        <v>1098351</v>
      </c>
      <c r="I12" s="17">
        <f>+[1]mesvsmes!J12</f>
        <v>1098351</v>
      </c>
      <c r="J12" s="32">
        <f t="shared" si="0"/>
        <v>0</v>
      </c>
      <c r="K12" s="41"/>
    </row>
    <row r="13" spans="1:11">
      <c r="A13" s="21" t="s">
        <v>13</v>
      </c>
      <c r="C13" s="23"/>
      <c r="D13" s="30">
        <v>7233054.9100000001</v>
      </c>
      <c r="E13" s="31">
        <v>7233054.9100000001</v>
      </c>
      <c r="F13" s="32">
        <v>0</v>
      </c>
      <c r="G13" s="23"/>
      <c r="H13" s="42">
        <f>+D13</f>
        <v>7233054.9100000001</v>
      </c>
      <c r="I13" s="31">
        <f>+[1]mesvsmes!J13</f>
        <v>7233054.9100000001</v>
      </c>
      <c r="J13" s="32">
        <f t="shared" si="0"/>
        <v>0</v>
      </c>
      <c r="K13" s="29"/>
    </row>
    <row r="14" spans="1:11">
      <c r="A14" s="21" t="s">
        <v>14</v>
      </c>
      <c r="C14" s="23"/>
      <c r="D14" s="30">
        <v>2791375</v>
      </c>
      <c r="E14" s="17">
        <v>2791375</v>
      </c>
      <c r="F14" s="32">
        <v>0</v>
      </c>
      <c r="G14" s="23"/>
      <c r="H14" s="16">
        <f>+D14</f>
        <v>2791375</v>
      </c>
      <c r="I14" s="17">
        <f>+[1]mesvsmes!J14</f>
        <v>2791375</v>
      </c>
      <c r="J14" s="32">
        <f t="shared" si="0"/>
        <v>0</v>
      </c>
      <c r="K14" s="41"/>
    </row>
    <row r="15" spans="1:11">
      <c r="B15" s="6" t="s">
        <v>15</v>
      </c>
      <c r="C15" s="23"/>
      <c r="D15" s="37">
        <v>11384821.91</v>
      </c>
      <c r="E15" s="38">
        <v>11384821.91</v>
      </c>
      <c r="F15" s="39">
        <v>0</v>
      </c>
      <c r="G15" s="23"/>
      <c r="H15" s="37">
        <f>SUM(H11:H14)</f>
        <v>11384821.91</v>
      </c>
      <c r="I15" s="38">
        <f>+[1]mesvsmes!J15</f>
        <v>11384821.91</v>
      </c>
      <c r="J15" s="39">
        <f t="shared" si="0"/>
        <v>0</v>
      </c>
      <c r="K15" s="29"/>
    </row>
    <row r="16" spans="1:11">
      <c r="A16" s="21" t="s">
        <v>16</v>
      </c>
      <c r="C16" s="23"/>
      <c r="D16" s="27">
        <v>22353245.616510808</v>
      </c>
      <c r="E16" s="43">
        <v>18093911</v>
      </c>
      <c r="F16" s="34">
        <v>-4259334.6165108085</v>
      </c>
      <c r="G16" s="23"/>
      <c r="H16" s="40">
        <f t="shared" ref="H16:H24" si="1">+D16</f>
        <v>22353245.616510808</v>
      </c>
      <c r="I16" s="25">
        <f>+[1]mesvsmes!J16</f>
        <v>18093911</v>
      </c>
      <c r="J16" s="26">
        <f>+I16-H16</f>
        <v>-4259334.6165108085</v>
      </c>
      <c r="K16" s="29"/>
    </row>
    <row r="17" spans="1:11">
      <c r="A17" s="21" t="s">
        <v>17</v>
      </c>
      <c r="C17" s="23"/>
      <c r="D17" s="30">
        <v>110752285.54954429</v>
      </c>
      <c r="E17" s="44">
        <v>106250587</v>
      </c>
      <c r="F17" s="34">
        <v>-4501698.5495442897</v>
      </c>
      <c r="G17" s="23"/>
      <c r="H17" s="16">
        <f t="shared" si="1"/>
        <v>110752285.54954429</v>
      </c>
      <c r="I17" s="17">
        <f>+[1]mesvsmes!J17</f>
        <v>106250587</v>
      </c>
      <c r="J17" s="32">
        <f>+I17-H17</f>
        <v>-4501698.5495442897</v>
      </c>
      <c r="K17" s="29"/>
    </row>
    <row r="18" spans="1:11">
      <c r="A18" s="21" t="s">
        <v>18</v>
      </c>
      <c r="C18" s="23"/>
      <c r="D18" s="30">
        <v>26149292.999070156</v>
      </c>
      <c r="E18" s="44">
        <v>23910918.5</v>
      </c>
      <c r="F18" s="34">
        <v>-2238374.4990701564</v>
      </c>
      <c r="G18" s="23"/>
      <c r="H18" s="16">
        <f t="shared" si="1"/>
        <v>26149292.999070156</v>
      </c>
      <c r="I18" s="17">
        <f>+[1]mesvsmes!J18</f>
        <v>23910918.5</v>
      </c>
      <c r="J18" s="32">
        <f t="shared" ref="J18:J23" si="2">+I18-H18</f>
        <v>-2238374.4990701564</v>
      </c>
      <c r="K18" s="29"/>
    </row>
    <row r="19" spans="1:11">
      <c r="A19" s="21" t="s">
        <v>19</v>
      </c>
      <c r="C19" s="23"/>
      <c r="D19" s="42">
        <v>570385.67445074127</v>
      </c>
      <c r="E19" s="17">
        <v>165438</v>
      </c>
      <c r="F19" s="32">
        <v>-404947.67445074127</v>
      </c>
      <c r="G19" s="23"/>
      <c r="H19" s="16">
        <f t="shared" si="1"/>
        <v>570385.67445074127</v>
      </c>
      <c r="I19" s="17">
        <f>+[1]mesvsmes!J19</f>
        <v>165438</v>
      </c>
      <c r="J19" s="32">
        <f t="shared" si="2"/>
        <v>-404947.67445074127</v>
      </c>
      <c r="K19" s="29"/>
    </row>
    <row r="20" spans="1:11">
      <c r="A20" s="21" t="s">
        <v>20</v>
      </c>
      <c r="C20" s="23"/>
      <c r="D20" s="42">
        <v>476408.78517777013</v>
      </c>
      <c r="E20" s="17">
        <v>865630</v>
      </c>
      <c r="F20" s="32">
        <v>389221.21482222987</v>
      </c>
      <c r="G20" s="23"/>
      <c r="H20" s="16">
        <f t="shared" si="1"/>
        <v>476408.78517777013</v>
      </c>
      <c r="I20" s="17">
        <f>+[1]mesvsmes!J20</f>
        <v>865630</v>
      </c>
      <c r="J20" s="34">
        <f t="shared" si="2"/>
        <v>389221.21482222987</v>
      </c>
      <c r="K20" s="29"/>
    </row>
    <row r="21" spans="1:11">
      <c r="A21" s="21" t="s">
        <v>21</v>
      </c>
      <c r="C21" s="23"/>
      <c r="D21" s="42">
        <v>4227956.3622022606</v>
      </c>
      <c r="E21" s="17">
        <v>2459485.79</v>
      </c>
      <c r="F21" s="32">
        <v>-1768470.5722022606</v>
      </c>
      <c r="G21" s="23"/>
      <c r="H21" s="16">
        <f t="shared" si="1"/>
        <v>4227956.3622022606</v>
      </c>
      <c r="I21" s="17">
        <f>+[1]mesvsmes!J21</f>
        <v>2459485.79</v>
      </c>
      <c r="J21" s="34">
        <f t="shared" si="2"/>
        <v>-1768470.5722022606</v>
      </c>
      <c r="K21" s="29"/>
    </row>
    <row r="22" spans="1:11">
      <c r="A22" s="21" t="s">
        <v>22</v>
      </c>
      <c r="C22" s="23"/>
      <c r="D22" s="42">
        <v>883062.33783359942</v>
      </c>
      <c r="E22" s="17">
        <v>624982.72</v>
      </c>
      <c r="F22" s="32">
        <v>-258079.61783359945</v>
      </c>
      <c r="G22" s="23"/>
      <c r="H22" s="16">
        <f t="shared" si="1"/>
        <v>883062.33783359942</v>
      </c>
      <c r="I22" s="17">
        <f>+[1]mesvsmes!J22</f>
        <v>624982.72</v>
      </c>
      <c r="J22" s="32">
        <f t="shared" si="2"/>
        <v>-258079.61783359945</v>
      </c>
      <c r="K22" s="29"/>
    </row>
    <row r="23" spans="1:11">
      <c r="A23" s="21" t="s">
        <v>23</v>
      </c>
      <c r="C23" s="23"/>
      <c r="D23" s="30">
        <v>854251.37850689818</v>
      </c>
      <c r="E23" s="17">
        <v>630150.86</v>
      </c>
      <c r="F23" s="32">
        <v>-224100.5185068982</v>
      </c>
      <c r="G23" s="23"/>
      <c r="H23" s="16">
        <f t="shared" si="1"/>
        <v>854251.37850689818</v>
      </c>
      <c r="I23" s="17">
        <f>+[1]mesvsmes!J23</f>
        <v>630150.86</v>
      </c>
      <c r="J23" s="32">
        <f t="shared" si="2"/>
        <v>-224100.5185068982</v>
      </c>
    </row>
    <row r="24" spans="1:11">
      <c r="A24" s="21" t="s">
        <v>24</v>
      </c>
      <c r="C24" s="23"/>
      <c r="D24" s="30">
        <v>5830295.0560436808</v>
      </c>
      <c r="E24" s="44">
        <v>6361039.75</v>
      </c>
      <c r="F24" s="34">
        <v>530744.69395631924</v>
      </c>
      <c r="G24" s="45"/>
      <c r="H24" s="33">
        <f t="shared" si="1"/>
        <v>5830295.0560436808</v>
      </c>
      <c r="I24" s="17">
        <f>+[1]mesvsmes!J24</f>
        <v>6361039.75</v>
      </c>
      <c r="J24" s="32">
        <f>+I24-H24</f>
        <v>530744.69395631924</v>
      </c>
      <c r="K24" s="29"/>
    </row>
    <row r="25" spans="1:11">
      <c r="B25" s="6" t="s">
        <v>25</v>
      </c>
      <c r="C25" s="23"/>
      <c r="D25" s="37">
        <v>172097183.75934023</v>
      </c>
      <c r="E25" s="38">
        <v>159362143.62</v>
      </c>
      <c r="F25" s="39">
        <v>-12735040.139340222</v>
      </c>
      <c r="G25" s="23"/>
      <c r="H25" s="37">
        <f>SUM(H16:H24)</f>
        <v>172097183.75934023</v>
      </c>
      <c r="I25" s="38">
        <f>+[1]mesvsmes!J25</f>
        <v>159362143.62</v>
      </c>
      <c r="J25" s="46">
        <f>SUM(I25-H25)</f>
        <v>-12735040.139340222</v>
      </c>
      <c r="K25" s="29"/>
    </row>
    <row r="26" spans="1:11">
      <c r="C26" s="7" t="s">
        <v>26</v>
      </c>
      <c r="D26" s="47">
        <v>341403571.98934019</v>
      </c>
      <c r="E26" s="48">
        <v>326337740.52999997</v>
      </c>
      <c r="F26" s="49">
        <v>-15065831.459340215</v>
      </c>
      <c r="G26" s="23"/>
      <c r="H26" s="47">
        <f>SUM(H25,H15,H10)</f>
        <v>341403571.98934019</v>
      </c>
      <c r="I26" s="48">
        <f>+[1]mesvsmes!J26</f>
        <v>326337740.52999997</v>
      </c>
      <c r="J26" s="49">
        <f>SUM(I26-H26)</f>
        <v>-15065831.459340215</v>
      </c>
      <c r="K26" s="29"/>
    </row>
    <row r="27" spans="1:11">
      <c r="C27" s="7"/>
      <c r="D27" s="50"/>
      <c r="E27" s="51"/>
      <c r="F27" s="52"/>
      <c r="G27" s="23"/>
      <c r="H27" s="50"/>
      <c r="I27" s="51"/>
      <c r="J27" s="52"/>
      <c r="K27" s="29"/>
    </row>
    <row r="28" spans="1:11">
      <c r="B28" s="22" t="s">
        <v>27</v>
      </c>
      <c r="C28" s="7"/>
      <c r="D28" s="53">
        <v>21618245</v>
      </c>
      <c r="E28" s="54">
        <v>23271293.640000001</v>
      </c>
      <c r="F28" s="55">
        <v>1653048.6400000006</v>
      </c>
      <c r="G28" s="23"/>
      <c r="H28" s="53">
        <f>+D28</f>
        <v>21618245</v>
      </c>
      <c r="I28" s="54">
        <f>+[1]mesvsmes!J28</f>
        <v>23271293.640000001</v>
      </c>
      <c r="J28" s="55">
        <f>+I28-H28</f>
        <v>1653048.6400000006</v>
      </c>
      <c r="K28" s="29"/>
    </row>
    <row r="29" spans="1:11">
      <c r="C29" s="7" t="s">
        <v>28</v>
      </c>
      <c r="D29" s="47">
        <v>319785326.98934019</v>
      </c>
      <c r="E29" s="48">
        <v>303066446.88999999</v>
      </c>
      <c r="F29" s="49">
        <v>-16718880.0993402</v>
      </c>
      <c r="G29" s="23"/>
      <c r="H29" s="47">
        <f>SUM(H26-H28)</f>
        <v>319785326.98934019</v>
      </c>
      <c r="I29" s="48">
        <f>+[1]mesvsmes!J29</f>
        <v>303066446.88999999</v>
      </c>
      <c r="J29" s="49">
        <f>+I29-H29</f>
        <v>-16718880.0993402</v>
      </c>
      <c r="K29" s="41"/>
    </row>
    <row r="30" spans="1:11">
      <c r="A30" s="56" t="s">
        <v>29</v>
      </c>
      <c r="C30" s="23"/>
      <c r="D30" s="57"/>
      <c r="E30" s="58"/>
      <c r="F30" s="18"/>
      <c r="G30" s="23"/>
      <c r="H30" s="16"/>
      <c r="I30" s="17"/>
      <c r="J30" s="20"/>
      <c r="K30" s="59"/>
    </row>
    <row r="31" spans="1:11">
      <c r="A31" s="13" t="s">
        <v>30</v>
      </c>
      <c r="B31" s="60"/>
      <c r="C31" s="61"/>
      <c r="D31" s="16"/>
      <c r="E31" s="17"/>
      <c r="F31" s="18"/>
      <c r="G31" s="23"/>
      <c r="H31" s="16"/>
      <c r="I31" s="17"/>
      <c r="J31" s="20"/>
      <c r="K31" s="59"/>
    </row>
    <row r="32" spans="1:11">
      <c r="A32" s="21" t="s">
        <v>31</v>
      </c>
      <c r="C32" s="23"/>
      <c r="D32" s="62">
        <v>84389668</v>
      </c>
      <c r="E32" s="63">
        <v>80565563.519999996</v>
      </c>
      <c r="F32" s="64">
        <v>-3824104.4800000042</v>
      </c>
      <c r="G32" s="23"/>
      <c r="H32" s="27">
        <f t="shared" ref="H32:H36" si="3">+D32</f>
        <v>84389668</v>
      </c>
      <c r="I32" s="25">
        <f>+[1]mesvsmes!J32</f>
        <v>80565563.519999996</v>
      </c>
      <c r="J32" s="65">
        <f>+I32-H32</f>
        <v>-3824104.4800000042</v>
      </c>
    </row>
    <row r="33" spans="1:11">
      <c r="A33" s="21" t="s">
        <v>32</v>
      </c>
      <c r="C33" s="23"/>
      <c r="D33" s="33">
        <v>9188270</v>
      </c>
      <c r="E33" s="44">
        <v>8866835.25</v>
      </c>
      <c r="F33" s="34">
        <v>-321434.75</v>
      </c>
      <c r="G33" s="45"/>
      <c r="H33" s="33">
        <f t="shared" si="3"/>
        <v>9188270</v>
      </c>
      <c r="I33" s="17">
        <f>+[1]mesvsmes!J33</f>
        <v>8866835.25</v>
      </c>
      <c r="J33" s="66">
        <f>+I33-H33</f>
        <v>-321434.75</v>
      </c>
      <c r="K33" s="29"/>
    </row>
    <row r="34" spans="1:11">
      <c r="A34" s="21" t="s">
        <v>33</v>
      </c>
      <c r="C34" s="23"/>
      <c r="D34" s="33">
        <v>6190090</v>
      </c>
      <c r="E34" s="44">
        <v>7127057.4299999997</v>
      </c>
      <c r="F34" s="34">
        <v>936967.4299999997</v>
      </c>
      <c r="G34" s="45"/>
      <c r="H34" s="33">
        <f t="shared" si="3"/>
        <v>6190090</v>
      </c>
      <c r="I34" s="17">
        <f>+[1]mesvsmes!J34</f>
        <v>7127057.4299999997</v>
      </c>
      <c r="J34" s="66">
        <f t="shared" ref="J34" si="4">+I34-H34</f>
        <v>936967.4299999997</v>
      </c>
    </row>
    <row r="35" spans="1:11">
      <c r="A35" s="21" t="s">
        <v>34</v>
      </c>
      <c r="C35" s="23"/>
      <c r="D35" s="33">
        <v>2928490</v>
      </c>
      <c r="E35" s="44">
        <v>1518168.18</v>
      </c>
      <c r="F35" s="34">
        <v>-1410321.82</v>
      </c>
      <c r="G35" s="45"/>
      <c r="H35" s="33">
        <f t="shared" si="3"/>
        <v>2928490</v>
      </c>
      <c r="I35" s="17">
        <f>+[1]mesvsmes!J35</f>
        <v>1518168.18</v>
      </c>
      <c r="J35" s="66">
        <f>+I35-H35</f>
        <v>-1410321.82</v>
      </c>
    </row>
    <row r="36" spans="1:11">
      <c r="A36" s="21" t="s">
        <v>35</v>
      </c>
      <c r="C36" s="23"/>
      <c r="D36" s="33">
        <v>1359102</v>
      </c>
      <c r="E36" s="44">
        <v>1049781.96</v>
      </c>
      <c r="F36" s="34">
        <v>-309320.04000000004</v>
      </c>
      <c r="G36" s="45"/>
      <c r="H36" s="33">
        <f t="shared" si="3"/>
        <v>1359102</v>
      </c>
      <c r="I36" s="17">
        <f>+[1]mesvsmes!J36</f>
        <v>1049781.96</v>
      </c>
      <c r="J36" s="66">
        <f>+I36-H36</f>
        <v>-309320.04000000004</v>
      </c>
    </row>
    <row r="37" spans="1:11">
      <c r="B37" s="6" t="s">
        <v>36</v>
      </c>
      <c r="C37" s="23"/>
      <c r="D37" s="37">
        <v>104055620</v>
      </c>
      <c r="E37" s="38">
        <v>99127406.339999989</v>
      </c>
      <c r="F37" s="39">
        <v>-4928213.6600000113</v>
      </c>
      <c r="G37" s="23"/>
      <c r="H37" s="37">
        <f>SUM(H32:H36)</f>
        <v>104055620</v>
      </c>
      <c r="I37" s="38">
        <f>+[1]mesvsmes!J37</f>
        <v>99127406.339999989</v>
      </c>
      <c r="J37" s="67">
        <f>SUM(I37-H37)</f>
        <v>-4928213.6600000113</v>
      </c>
    </row>
    <row r="38" spans="1:11">
      <c r="A38" s="21" t="s">
        <v>37</v>
      </c>
      <c r="C38" s="23"/>
      <c r="D38" s="62">
        <v>59994.624882184842</v>
      </c>
      <c r="E38" s="68">
        <v>38636.25</v>
      </c>
      <c r="F38" s="64">
        <v>-21358.374882184842</v>
      </c>
      <c r="G38" s="23"/>
      <c r="H38" s="40">
        <f t="shared" ref="H38:H45" si="5">+D38</f>
        <v>59994.624882184842</v>
      </c>
      <c r="I38" s="25">
        <f>+[1]mesvsmes!J38</f>
        <v>38636.25</v>
      </c>
      <c r="J38" s="65">
        <f>+I38-H38</f>
        <v>-21358.374882184842</v>
      </c>
    </row>
    <row r="39" spans="1:11">
      <c r="A39" s="21" t="s">
        <v>38</v>
      </c>
      <c r="C39" s="23"/>
      <c r="D39" s="16">
        <v>49671.541004581304</v>
      </c>
      <c r="E39" s="17">
        <v>106292.03</v>
      </c>
      <c r="F39" s="32">
        <v>56620.488995418695</v>
      </c>
      <c r="G39" s="23"/>
      <c r="H39" s="16">
        <f t="shared" si="5"/>
        <v>49671.541004581304</v>
      </c>
      <c r="I39" s="17">
        <f>+[1]mesvsmes!J39</f>
        <v>106292.03</v>
      </c>
      <c r="J39" s="66">
        <f>+I39-H39</f>
        <v>56620.488995418695</v>
      </c>
    </row>
    <row r="40" spans="1:11">
      <c r="A40" s="21" t="s">
        <v>39</v>
      </c>
      <c r="C40" s="23"/>
      <c r="D40" s="16">
        <v>133418.92459522162</v>
      </c>
      <c r="E40" s="17">
        <v>132157.06</v>
      </c>
      <c r="F40" s="32">
        <v>-1261.8645952216175</v>
      </c>
      <c r="G40" s="23"/>
      <c r="H40" s="16">
        <f t="shared" si="5"/>
        <v>133418.92459522162</v>
      </c>
      <c r="I40" s="17">
        <f>+[1]mesvsmes!J40</f>
        <v>132157.06</v>
      </c>
      <c r="J40" s="66">
        <f t="shared" ref="J40:J44" si="6">+I40-H40</f>
        <v>-1261.8645952216175</v>
      </c>
    </row>
    <row r="41" spans="1:11">
      <c r="A41" s="21" t="s">
        <v>40</v>
      </c>
      <c r="C41" s="23"/>
      <c r="D41" s="16">
        <v>0</v>
      </c>
      <c r="E41" s="17">
        <v>27454.29</v>
      </c>
      <c r="F41" s="32">
        <v>27454.29</v>
      </c>
      <c r="G41" s="23"/>
      <c r="H41" s="16">
        <f t="shared" si="5"/>
        <v>0</v>
      </c>
      <c r="I41" s="17">
        <f>+[1]mesvsmes!J41</f>
        <v>27454.29</v>
      </c>
      <c r="J41" s="66">
        <f t="shared" si="6"/>
        <v>27454.29</v>
      </c>
    </row>
    <row r="42" spans="1:11">
      <c r="A42" s="21" t="s">
        <v>41</v>
      </c>
      <c r="C42" s="23"/>
      <c r="D42" s="16">
        <v>3287.4516419824567</v>
      </c>
      <c r="E42" s="17">
        <v>0</v>
      </c>
      <c r="F42" s="32">
        <v>-3287.4516419824567</v>
      </c>
      <c r="G42" s="23"/>
      <c r="H42" s="16">
        <f t="shared" si="5"/>
        <v>3287.4516419824567</v>
      </c>
      <c r="I42" s="17">
        <f>+[1]mesvsmes!J42</f>
        <v>0</v>
      </c>
      <c r="J42" s="66">
        <f t="shared" si="6"/>
        <v>-3287.4516419824567</v>
      </c>
    </row>
    <row r="43" spans="1:11">
      <c r="A43" s="21" t="s">
        <v>42</v>
      </c>
      <c r="C43" s="23"/>
      <c r="D43" s="42">
        <v>0</v>
      </c>
      <c r="E43" s="31">
        <v>0</v>
      </c>
      <c r="F43" s="32">
        <v>0</v>
      </c>
      <c r="G43" s="69"/>
      <c r="H43" s="42">
        <f t="shared" si="5"/>
        <v>0</v>
      </c>
      <c r="I43" s="31">
        <f>+[1]mesvsmes!J43</f>
        <v>0</v>
      </c>
      <c r="J43" s="66">
        <f t="shared" si="6"/>
        <v>0</v>
      </c>
    </row>
    <row r="44" spans="1:11">
      <c r="A44" s="21" t="s">
        <v>43</v>
      </c>
      <c r="C44" s="23"/>
      <c r="D44" s="16">
        <v>30305.468582353937</v>
      </c>
      <c r="E44" s="17">
        <v>0</v>
      </c>
      <c r="F44" s="32">
        <v>-30305.468582353937</v>
      </c>
      <c r="G44" s="23"/>
      <c r="H44" s="16">
        <f t="shared" si="5"/>
        <v>30305.468582353937</v>
      </c>
      <c r="I44" s="17">
        <f>+[1]mesvsmes!J44</f>
        <v>0</v>
      </c>
      <c r="J44" s="66">
        <f t="shared" si="6"/>
        <v>-30305.468582353937</v>
      </c>
    </row>
    <row r="45" spans="1:11">
      <c r="A45" s="21" t="s">
        <v>44</v>
      </c>
      <c r="C45" s="23"/>
      <c r="D45" s="16">
        <v>196.41810397916248</v>
      </c>
      <c r="E45" s="70">
        <v>4942.3999999999996</v>
      </c>
      <c r="F45" s="32">
        <v>4745.9818960208368</v>
      </c>
      <c r="G45" s="23"/>
      <c r="H45" s="16">
        <f t="shared" si="5"/>
        <v>196.41810397916248</v>
      </c>
      <c r="I45" s="17">
        <f>+[1]mesvsmes!J45</f>
        <v>4942.3999999999996</v>
      </c>
      <c r="J45" s="66">
        <f>+I45-H45</f>
        <v>4745.9818960208368</v>
      </c>
    </row>
    <row r="46" spans="1:11">
      <c r="B46" s="6" t="s">
        <v>45</v>
      </c>
      <c r="C46" s="23"/>
      <c r="D46" s="37">
        <v>276874.42881030327</v>
      </c>
      <c r="E46" s="71">
        <v>309482.02999999997</v>
      </c>
      <c r="F46" s="39">
        <v>32607.601189696696</v>
      </c>
      <c r="G46" s="23"/>
      <c r="H46" s="37">
        <f>SUM(H38:H45)</f>
        <v>276874.42881030327</v>
      </c>
      <c r="I46" s="71">
        <f>+[1]mesvsmes!J46</f>
        <v>309482.02999999997</v>
      </c>
      <c r="J46" s="67">
        <f t="shared" ref="J46:J60" si="7">SUM(I46-H46)</f>
        <v>32607.601189696696</v>
      </c>
    </row>
    <row r="47" spans="1:11">
      <c r="C47" s="7" t="s">
        <v>46</v>
      </c>
      <c r="D47" s="72">
        <v>104332494.4288103</v>
      </c>
      <c r="E47" s="71">
        <v>99436888.36999999</v>
      </c>
      <c r="F47" s="39">
        <v>-4895606.0588103086</v>
      </c>
      <c r="G47" s="23"/>
      <c r="H47" s="72">
        <f>SUM(H46,H37)</f>
        <v>104332494.4288103</v>
      </c>
      <c r="I47" s="71">
        <f>+[1]mesvsmes!J47</f>
        <v>99436888.36999999</v>
      </c>
      <c r="J47" s="67">
        <f t="shared" si="7"/>
        <v>-4895606.0588103086</v>
      </c>
    </row>
    <row r="48" spans="1:11">
      <c r="A48" s="21" t="s">
        <v>47</v>
      </c>
      <c r="C48" s="23"/>
      <c r="D48" s="73">
        <v>0</v>
      </c>
      <c r="E48" s="74">
        <v>0</v>
      </c>
      <c r="F48" s="75">
        <v>0</v>
      </c>
      <c r="G48" s="23"/>
      <c r="H48" s="40">
        <f t="shared" ref="H48:H58" si="8">+D48</f>
        <v>0</v>
      </c>
      <c r="I48" s="25">
        <f>+[1]mesvsmes!J48</f>
        <v>0</v>
      </c>
      <c r="J48" s="65">
        <f t="shared" si="7"/>
        <v>0</v>
      </c>
    </row>
    <row r="49" spans="1:11">
      <c r="A49" s="21" t="s">
        <v>48</v>
      </c>
      <c r="C49" s="23"/>
      <c r="D49" s="76">
        <v>620.90677718562949</v>
      </c>
      <c r="E49" s="77">
        <v>0</v>
      </c>
      <c r="F49" s="34">
        <v>-620.90677718562949</v>
      </c>
      <c r="G49" s="23"/>
      <c r="H49" s="30">
        <f t="shared" si="8"/>
        <v>620.90677718562949</v>
      </c>
      <c r="I49" s="17">
        <f>+[1]mesvsmes!J49</f>
        <v>0</v>
      </c>
      <c r="J49" s="78">
        <f t="shared" si="7"/>
        <v>-620.90677718562949</v>
      </c>
    </row>
    <row r="50" spans="1:11">
      <c r="A50" s="21" t="s">
        <v>49</v>
      </c>
      <c r="C50" s="23"/>
      <c r="D50" s="76">
        <v>0</v>
      </c>
      <c r="E50" s="77">
        <v>0</v>
      </c>
      <c r="F50" s="34">
        <v>0</v>
      </c>
      <c r="G50" s="23"/>
      <c r="H50" s="30">
        <f t="shared" si="8"/>
        <v>0</v>
      </c>
      <c r="I50" s="17">
        <f>+[1]mesvsmes!J50</f>
        <v>0</v>
      </c>
      <c r="J50" s="78">
        <f t="shared" si="7"/>
        <v>0</v>
      </c>
    </row>
    <row r="51" spans="1:11">
      <c r="A51" s="21" t="s">
        <v>50</v>
      </c>
      <c r="C51" s="23"/>
      <c r="D51" s="76">
        <v>442942.00855200482</v>
      </c>
      <c r="E51" s="77">
        <v>442930.24</v>
      </c>
      <c r="F51" s="32">
        <v>-11.768552004825324</v>
      </c>
      <c r="G51" s="23"/>
      <c r="H51" s="30">
        <f t="shared" si="8"/>
        <v>442942.00855200482</v>
      </c>
      <c r="I51" s="17">
        <f>+[1]mesvsmes!J51</f>
        <v>442930.24</v>
      </c>
      <c r="J51" s="66">
        <f t="shared" si="7"/>
        <v>-11.768552004825324</v>
      </c>
      <c r="K51" s="29"/>
    </row>
    <row r="52" spans="1:11">
      <c r="A52" s="21" t="s">
        <v>51</v>
      </c>
      <c r="C52" s="23"/>
      <c r="D52" s="76">
        <v>0</v>
      </c>
      <c r="E52" s="77">
        <v>97731.8</v>
      </c>
      <c r="F52" s="32">
        <v>97731.8</v>
      </c>
      <c r="G52" s="23"/>
      <c r="H52" s="30">
        <f t="shared" si="8"/>
        <v>0</v>
      </c>
      <c r="I52" s="17">
        <f>+[1]mesvsmes!J52</f>
        <v>97731.8</v>
      </c>
      <c r="J52" s="66">
        <f t="shared" si="7"/>
        <v>97731.8</v>
      </c>
    </row>
    <row r="53" spans="1:11">
      <c r="A53" s="21" t="s">
        <v>52</v>
      </c>
      <c r="C53" s="23"/>
      <c r="D53" s="76">
        <v>407559.43861400918</v>
      </c>
      <c r="E53" s="77">
        <v>115229.99</v>
      </c>
      <c r="F53" s="32">
        <v>-292329.44861400919</v>
      </c>
      <c r="G53" s="23"/>
      <c r="H53" s="30">
        <f t="shared" si="8"/>
        <v>407559.43861400918</v>
      </c>
      <c r="I53" s="17">
        <f>+[1]mesvsmes!J53</f>
        <v>115229.99</v>
      </c>
      <c r="J53" s="66">
        <f t="shared" si="7"/>
        <v>-292329.44861400919</v>
      </c>
      <c r="K53" s="29"/>
    </row>
    <row r="54" spans="1:11">
      <c r="A54" s="21" t="s">
        <v>53</v>
      </c>
      <c r="C54" s="23"/>
      <c r="D54" s="76">
        <v>1636419.7838273193</v>
      </c>
      <c r="E54" s="77">
        <v>944005.79</v>
      </c>
      <c r="F54" s="32">
        <v>-692413.99382731924</v>
      </c>
      <c r="G54" s="23"/>
      <c r="H54" s="30">
        <f t="shared" si="8"/>
        <v>1636419.7838273193</v>
      </c>
      <c r="I54" s="17">
        <f>+[1]mesvsmes!J54</f>
        <v>944005.79</v>
      </c>
      <c r="J54" s="66">
        <f t="shared" si="7"/>
        <v>-692413.99382731924</v>
      </c>
      <c r="K54" s="29"/>
    </row>
    <row r="55" spans="1:11">
      <c r="A55" s="21" t="s">
        <v>54</v>
      </c>
      <c r="C55" s="23"/>
      <c r="D55" s="76">
        <v>160865.16837527041</v>
      </c>
      <c r="E55" s="77">
        <v>0</v>
      </c>
      <c r="F55" s="32">
        <v>-160865.16837527041</v>
      </c>
      <c r="G55" s="23"/>
      <c r="H55" s="30">
        <f t="shared" si="8"/>
        <v>160865.16837527041</v>
      </c>
      <c r="I55" s="17">
        <f>+[1]mesvsmes!J55</f>
        <v>0</v>
      </c>
      <c r="J55" s="66">
        <f t="shared" si="7"/>
        <v>-160865.16837527041</v>
      </c>
      <c r="K55" s="29"/>
    </row>
    <row r="56" spans="1:11">
      <c r="A56" s="21" t="s">
        <v>55</v>
      </c>
      <c r="C56" s="23"/>
      <c r="D56" s="76">
        <v>501568.2780192928</v>
      </c>
      <c r="E56" s="77">
        <v>163033.03</v>
      </c>
      <c r="F56" s="32">
        <v>-338535.24801929283</v>
      </c>
      <c r="G56" s="23"/>
      <c r="H56" s="30">
        <f t="shared" si="8"/>
        <v>501568.2780192928</v>
      </c>
      <c r="I56" s="17">
        <f>+[1]mesvsmes!J56</f>
        <v>163033.03</v>
      </c>
      <c r="J56" s="66">
        <f t="shared" si="7"/>
        <v>-338535.24801929283</v>
      </c>
      <c r="K56" s="29"/>
    </row>
    <row r="57" spans="1:11">
      <c r="A57" s="21" t="s">
        <v>56</v>
      </c>
      <c r="C57" s="23"/>
      <c r="D57" s="76">
        <v>839302.60057343717</v>
      </c>
      <c r="E57" s="77">
        <v>-9254</v>
      </c>
      <c r="F57" s="32">
        <v>-848556.60057343717</v>
      </c>
      <c r="G57" s="23"/>
      <c r="H57" s="30">
        <f t="shared" si="8"/>
        <v>839302.60057343717</v>
      </c>
      <c r="I57" s="17">
        <f>+[1]mesvsmes!J57</f>
        <v>-9254</v>
      </c>
      <c r="J57" s="66">
        <f t="shared" si="7"/>
        <v>-848556.60057343717</v>
      </c>
      <c r="K57" s="29"/>
    </row>
    <row r="58" spans="1:11">
      <c r="A58" s="21" t="s">
        <v>57</v>
      </c>
      <c r="C58" s="23"/>
      <c r="D58" s="76"/>
      <c r="E58" s="77">
        <v>0</v>
      </c>
      <c r="F58" s="32">
        <v>0</v>
      </c>
      <c r="G58" s="23"/>
      <c r="H58" s="30">
        <f t="shared" si="8"/>
        <v>0</v>
      </c>
      <c r="I58" s="31">
        <f>+[1]mesvsmes!J58</f>
        <v>0</v>
      </c>
      <c r="J58" s="66">
        <f t="shared" si="7"/>
        <v>0</v>
      </c>
      <c r="K58" s="29"/>
    </row>
    <row r="59" spans="1:11">
      <c r="B59" s="6" t="s">
        <v>58</v>
      </c>
      <c r="C59" s="23"/>
      <c r="D59" s="72">
        <v>3989278.1847385191</v>
      </c>
      <c r="E59" s="71">
        <v>1753676.85</v>
      </c>
      <c r="F59" s="39">
        <v>-2235601.334738519</v>
      </c>
      <c r="G59" s="23"/>
      <c r="H59" s="72">
        <f>SUM(H48:H58)</f>
        <v>3989278.1847385191</v>
      </c>
      <c r="I59" s="71">
        <f>+[1]mesvsmes!J59</f>
        <v>1753676.85</v>
      </c>
      <c r="J59" s="67">
        <f t="shared" si="7"/>
        <v>-2235601.334738519</v>
      </c>
    </row>
    <row r="60" spans="1:11">
      <c r="C60" s="7" t="s">
        <v>59</v>
      </c>
      <c r="D60" s="79">
        <v>108321772.61354882</v>
      </c>
      <c r="E60" s="80">
        <v>101190565.21999998</v>
      </c>
      <c r="F60" s="49">
        <v>-7131207.3935488313</v>
      </c>
      <c r="G60" s="23"/>
      <c r="H60" s="79">
        <f>SUM(H47+H59)</f>
        <v>108321772.61354882</v>
      </c>
      <c r="I60" s="80">
        <f>+[1]mesvsmes!J60</f>
        <v>101190565.21999998</v>
      </c>
      <c r="J60" s="81">
        <f t="shared" si="7"/>
        <v>-7131207.3935488313</v>
      </c>
    </row>
    <row r="61" spans="1:11">
      <c r="A61" s="56" t="s">
        <v>60</v>
      </c>
      <c r="C61" s="7"/>
      <c r="D61" s="16"/>
      <c r="E61" s="58"/>
      <c r="F61" s="18"/>
      <c r="G61" s="23"/>
      <c r="H61" s="16"/>
      <c r="I61" s="58"/>
      <c r="J61" s="18"/>
    </row>
    <row r="62" spans="1:11">
      <c r="A62" s="21" t="s">
        <v>31</v>
      </c>
      <c r="C62" s="7"/>
      <c r="D62" s="40">
        <v>13120841.640000001</v>
      </c>
      <c r="E62" s="25">
        <v>13120841.640000001</v>
      </c>
      <c r="F62" s="26">
        <v>0</v>
      </c>
      <c r="G62" s="23"/>
      <c r="H62" s="40">
        <f t="shared" ref="H62:H67" si="9">+D62</f>
        <v>13120841.640000001</v>
      </c>
      <c r="I62" s="25">
        <f>+[1]mesvsmes!J62</f>
        <v>13120841.640000001</v>
      </c>
      <c r="J62" s="26">
        <f t="shared" ref="J62:J68" si="10">SUM(I62-H62)</f>
        <v>0</v>
      </c>
    </row>
    <row r="63" spans="1:11">
      <c r="A63" s="21" t="s">
        <v>32</v>
      </c>
      <c r="C63" s="7"/>
      <c r="D63" s="42">
        <v>699603.91</v>
      </c>
      <c r="E63" s="31">
        <v>699603.91</v>
      </c>
      <c r="F63" s="32">
        <v>0</v>
      </c>
      <c r="G63" s="23"/>
      <c r="H63" s="82">
        <f t="shared" si="9"/>
        <v>699603.91</v>
      </c>
      <c r="I63" s="17">
        <f>+[1]mesvsmes!J63</f>
        <v>699603.91</v>
      </c>
      <c r="J63" s="32">
        <f t="shared" si="10"/>
        <v>0</v>
      </c>
      <c r="K63" s="29"/>
    </row>
    <row r="64" spans="1:11">
      <c r="A64" s="21" t="s">
        <v>61</v>
      </c>
      <c r="C64" s="7"/>
      <c r="D64" s="42">
        <v>499226.39</v>
      </c>
      <c r="E64" s="31">
        <v>499226.39</v>
      </c>
      <c r="F64" s="32">
        <v>0</v>
      </c>
      <c r="G64" s="23"/>
      <c r="H64" s="82">
        <f t="shared" si="9"/>
        <v>499226.39</v>
      </c>
      <c r="I64" s="17">
        <f>+[1]mesvsmes!J64</f>
        <v>499226.39</v>
      </c>
      <c r="J64" s="32">
        <f t="shared" si="10"/>
        <v>0</v>
      </c>
    </row>
    <row r="65" spans="1:11">
      <c r="A65" s="21" t="s">
        <v>34</v>
      </c>
      <c r="C65" s="7"/>
      <c r="D65" s="42">
        <v>13100.8</v>
      </c>
      <c r="E65" s="31">
        <v>13100.8</v>
      </c>
      <c r="F65" s="32">
        <v>0</v>
      </c>
      <c r="G65" s="23"/>
      <c r="H65" s="82">
        <f t="shared" si="9"/>
        <v>13100.8</v>
      </c>
      <c r="I65" s="17">
        <f>+[1]mesvsmes!J65</f>
        <v>13100.8</v>
      </c>
      <c r="J65" s="32">
        <f t="shared" si="10"/>
        <v>0</v>
      </c>
    </row>
    <row r="66" spans="1:11">
      <c r="A66" s="21" t="s">
        <v>62</v>
      </c>
      <c r="C66" s="7"/>
      <c r="D66" s="42">
        <v>0</v>
      </c>
      <c r="E66" s="31">
        <v>0</v>
      </c>
      <c r="F66" s="32">
        <v>0</v>
      </c>
      <c r="G66" s="23"/>
      <c r="H66" s="83">
        <f t="shared" si="9"/>
        <v>0</v>
      </c>
      <c r="I66" s="84">
        <f>+[1]mesvsmes!J66</f>
        <v>0</v>
      </c>
      <c r="J66" s="32">
        <f t="shared" si="10"/>
        <v>0</v>
      </c>
    </row>
    <row r="67" spans="1:11">
      <c r="A67" s="21" t="s">
        <v>35</v>
      </c>
      <c r="C67" s="7"/>
      <c r="D67" s="42">
        <v>543032.9</v>
      </c>
      <c r="E67" s="31">
        <v>543032.9</v>
      </c>
      <c r="F67" s="32">
        <v>0</v>
      </c>
      <c r="G67" s="23"/>
      <c r="H67" s="82">
        <f t="shared" si="9"/>
        <v>543032.9</v>
      </c>
      <c r="I67" s="17">
        <f>+[1]mesvsmes!J67</f>
        <v>543032.9</v>
      </c>
      <c r="J67" s="32">
        <f t="shared" si="10"/>
        <v>0</v>
      </c>
    </row>
    <row r="68" spans="1:11">
      <c r="B68" s="6" t="s">
        <v>63</v>
      </c>
      <c r="C68" s="7"/>
      <c r="D68" s="85">
        <v>14875805.640000002</v>
      </c>
      <c r="E68" s="86">
        <v>14875805.640000002</v>
      </c>
      <c r="F68" s="87">
        <v>0</v>
      </c>
      <c r="G68" s="23"/>
      <c r="H68" s="85">
        <f>SUM(H62:H67)</f>
        <v>14875805.640000002</v>
      </c>
      <c r="I68" s="86">
        <f>+[1]mesvsmes!J68</f>
        <v>14875805.640000002</v>
      </c>
      <c r="J68" s="88">
        <f t="shared" si="10"/>
        <v>0</v>
      </c>
    </row>
    <row r="69" spans="1:11">
      <c r="A69" s="21" t="s">
        <v>50</v>
      </c>
      <c r="B69" s="6"/>
      <c r="C69" s="7"/>
      <c r="D69" s="40">
        <v>7079370.2800000003</v>
      </c>
      <c r="E69" s="25">
        <v>7079370.2800000003</v>
      </c>
      <c r="F69" s="26">
        <v>0</v>
      </c>
      <c r="G69" s="23"/>
      <c r="H69" s="40">
        <f>+D69</f>
        <v>7079370.2800000003</v>
      </c>
      <c r="I69" s="25">
        <f>+[1]mesvsmes!J69</f>
        <v>7079370.2800000003</v>
      </c>
      <c r="J69" s="89">
        <f>-SUM(I69-H69)</f>
        <v>0</v>
      </c>
    </row>
    <row r="70" spans="1:11">
      <c r="A70" s="21" t="s">
        <v>64</v>
      </c>
      <c r="C70" s="7"/>
      <c r="D70" s="42">
        <v>1355737.01</v>
      </c>
      <c r="E70" s="31">
        <v>1355737.01</v>
      </c>
      <c r="F70" s="32">
        <v>0</v>
      </c>
      <c r="G70" s="23"/>
      <c r="H70" s="82">
        <f>+D70</f>
        <v>1355737.01</v>
      </c>
      <c r="I70" s="17">
        <f>+[1]mesvsmes!J70</f>
        <v>1355737.01</v>
      </c>
      <c r="J70" s="66">
        <f>SUM(I70-H70)</f>
        <v>0</v>
      </c>
      <c r="K70" s="29"/>
    </row>
    <row r="71" spans="1:11">
      <c r="A71" s="21" t="s">
        <v>65</v>
      </c>
      <c r="C71" s="7"/>
      <c r="D71" s="42">
        <v>0</v>
      </c>
      <c r="E71" s="31">
        <v>0</v>
      </c>
      <c r="F71" s="32">
        <v>0</v>
      </c>
      <c r="G71" s="23"/>
      <c r="H71" s="42">
        <f>+D71</f>
        <v>0</v>
      </c>
      <c r="I71" s="31">
        <f>+[1]mesvsmes!J71</f>
        <v>0</v>
      </c>
      <c r="J71" s="66">
        <f>SUM(I71-H71)</f>
        <v>0</v>
      </c>
    </row>
    <row r="72" spans="1:11">
      <c r="B72" s="6" t="s">
        <v>66</v>
      </c>
      <c r="C72" s="23"/>
      <c r="D72" s="85">
        <v>8435107.290000001</v>
      </c>
      <c r="E72" s="86">
        <v>8435107.290000001</v>
      </c>
      <c r="F72" s="87">
        <v>0</v>
      </c>
      <c r="G72" s="23"/>
      <c r="H72" s="85">
        <f>SUM(H69:H71)</f>
        <v>8435107.290000001</v>
      </c>
      <c r="I72" s="86">
        <f>+[1]mesvsmes!J72</f>
        <v>8435107.290000001</v>
      </c>
      <c r="J72" s="88">
        <f>SUM(J69:J71)</f>
        <v>0</v>
      </c>
    </row>
    <row r="73" spans="1:11">
      <c r="B73" s="6"/>
      <c r="C73" s="7" t="s">
        <v>67</v>
      </c>
      <c r="D73" s="47">
        <v>23310912.930000003</v>
      </c>
      <c r="E73" s="48">
        <v>23310912.930000003</v>
      </c>
      <c r="F73" s="49">
        <v>0</v>
      </c>
      <c r="G73" s="23"/>
      <c r="H73" s="47">
        <f>SUM(H72,H68)</f>
        <v>23310912.930000003</v>
      </c>
      <c r="I73" s="48">
        <f>+[1]mesvsmes!J73</f>
        <v>23310912.930000003</v>
      </c>
      <c r="J73" s="49">
        <f>SUM(I73-H73)</f>
        <v>0</v>
      </c>
    </row>
    <row r="74" spans="1:11">
      <c r="C74" s="23"/>
      <c r="D74" s="16"/>
      <c r="E74" s="17"/>
      <c r="F74" s="18"/>
      <c r="G74" s="23"/>
      <c r="H74" s="16"/>
      <c r="I74" s="17"/>
      <c r="J74" s="20"/>
    </row>
    <row r="75" spans="1:11">
      <c r="C75" s="7" t="s">
        <v>68</v>
      </c>
      <c r="D75" s="90">
        <v>131632685.54354882</v>
      </c>
      <c r="E75" s="48">
        <v>124501478.14999999</v>
      </c>
      <c r="F75" s="49">
        <v>-7131207.3935488313</v>
      </c>
      <c r="G75" s="23"/>
      <c r="H75" s="90">
        <f>SUM(H60+H73)</f>
        <v>131632685.54354882</v>
      </c>
      <c r="I75" s="91">
        <f>+[1]mesvsmes!J75</f>
        <v>124501478.14999999</v>
      </c>
      <c r="J75" s="81">
        <f>SUM(J60+J73)</f>
        <v>-7131207.3935488313</v>
      </c>
    </row>
    <row r="76" spans="1:11" ht="13.5" thickBot="1">
      <c r="A76" s="92" t="s">
        <v>69</v>
      </c>
      <c r="B76" s="93"/>
      <c r="C76" s="94"/>
      <c r="D76" s="95"/>
      <c r="E76" s="96">
        <v>178564968.74000001</v>
      </c>
      <c r="F76" s="97"/>
      <c r="G76" s="3"/>
      <c r="H76" s="95">
        <f>+H29-H75</f>
        <v>188152641.44579136</v>
      </c>
      <c r="I76" s="98">
        <f>+[1]mesvsmes!J76</f>
        <v>178564968.74000001</v>
      </c>
      <c r="J76" s="99"/>
    </row>
    <row r="77" spans="1:11">
      <c r="A77" s="100"/>
      <c r="B77"/>
      <c r="C77"/>
    </row>
  </sheetData>
  <mergeCells count="5">
    <mergeCell ref="A1:J1"/>
    <mergeCell ref="A2:J2"/>
    <mergeCell ref="A3:J3"/>
    <mergeCell ref="D4:F4"/>
    <mergeCell ref="H4:J4"/>
  </mergeCells>
  <pageMargins left="0.74803149606299213" right="0.74803149606299213" top="0.70866141732283472" bottom="0.74803149606299213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K77"/>
  <sheetViews>
    <sheetView zoomScale="110" zoomScaleNormal="11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N12" sqref="N12"/>
    </sheetView>
  </sheetViews>
  <sheetFormatPr baseColWidth="10" defaultRowHeight="12.75"/>
  <cols>
    <col min="1" max="1" width="1.7109375" style="21" customWidth="1"/>
    <col min="2" max="2" width="2" style="22" customWidth="1"/>
    <col min="3" max="3" width="32.140625" style="22" customWidth="1"/>
    <col min="4" max="4" width="15.42578125" style="22" customWidth="1"/>
    <col min="5" max="5" width="14.85546875" style="22" customWidth="1"/>
    <col min="6" max="6" width="13.85546875" style="22" customWidth="1"/>
    <col min="7" max="7" width="0.28515625" hidden="1" customWidth="1"/>
    <col min="8" max="8" width="14.5703125" customWidth="1"/>
    <col min="9" max="9" width="16" customWidth="1"/>
    <col min="10" max="10" width="13.85546875" style="101" bestFit="1" customWidth="1"/>
    <col min="11" max="11" width="2.42578125" customWidth="1"/>
  </cols>
  <sheetData>
    <row r="1" spans="1:11" ht="18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1" ht="15.75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1" ht="16.5" thickBot="1">
      <c r="A3" s="111" t="s">
        <v>2</v>
      </c>
      <c r="B3" s="112"/>
      <c r="C3" s="112"/>
      <c r="D3" s="112"/>
      <c r="E3" s="112"/>
      <c r="F3" s="112"/>
      <c r="G3" s="112"/>
      <c r="H3" s="112"/>
      <c r="I3" s="112"/>
      <c r="J3" s="113"/>
    </row>
    <row r="4" spans="1:11" ht="13.5" thickBot="1">
      <c r="A4" s="1"/>
      <c r="B4" s="2"/>
      <c r="C4" s="3"/>
      <c r="D4" s="114" t="str">
        <f>+[2]mesvsmes!D4</f>
        <v>FEBRERO</v>
      </c>
      <c r="E4" s="115"/>
      <c r="F4" s="116"/>
      <c r="G4" s="4"/>
      <c r="H4" s="114" t="str">
        <f>+[2]mesvsmes!J4</f>
        <v>ACUMULADO FEBRERO</v>
      </c>
      <c r="I4" s="115"/>
      <c r="J4" s="116"/>
    </row>
    <row r="5" spans="1:11">
      <c r="A5" s="5"/>
      <c r="B5" s="6"/>
      <c r="C5" s="7"/>
      <c r="D5" s="8" t="s">
        <v>3</v>
      </c>
      <c r="E5" s="9" t="s">
        <v>4</v>
      </c>
      <c r="F5" s="10" t="s">
        <v>5</v>
      </c>
      <c r="G5" s="11"/>
      <c r="H5" s="8" t="s">
        <v>3</v>
      </c>
      <c r="I5" s="9" t="s">
        <v>4</v>
      </c>
      <c r="J5" s="12" t="s">
        <v>5</v>
      </c>
    </row>
    <row r="6" spans="1:11">
      <c r="A6" s="13" t="s">
        <v>6</v>
      </c>
      <c r="B6" s="14"/>
      <c r="C6" s="15"/>
      <c r="D6" s="16"/>
      <c r="E6" s="17"/>
      <c r="F6" s="18"/>
      <c r="G6" s="19"/>
      <c r="H6" s="16"/>
      <c r="I6" s="17"/>
      <c r="J6" s="20"/>
    </row>
    <row r="7" spans="1:11">
      <c r="A7" s="21" t="s">
        <v>7</v>
      </c>
      <c r="C7" s="23"/>
      <c r="D7" s="24">
        <v>40146078.810000002</v>
      </c>
      <c r="E7" s="25">
        <v>46414300</v>
      </c>
      <c r="F7" s="26">
        <v>6268221.1899999976</v>
      </c>
      <c r="G7" s="23"/>
      <c r="H7" s="27">
        <v>133820262.69</v>
      </c>
      <c r="I7" s="25">
        <v>139243900</v>
      </c>
      <c r="J7" s="28">
        <v>5423637.3100000024</v>
      </c>
      <c r="K7" s="29"/>
    </row>
    <row r="8" spans="1:11">
      <c r="A8" s="21" t="s">
        <v>8</v>
      </c>
      <c r="C8" s="23"/>
      <c r="D8" s="30">
        <v>27534592.469999999</v>
      </c>
      <c r="E8" s="31">
        <v>31829631</v>
      </c>
      <c r="F8" s="32">
        <v>4295038.5300000012</v>
      </c>
      <c r="G8" s="23"/>
      <c r="H8" s="33">
        <v>91781974.909999996</v>
      </c>
      <c r="I8" s="17">
        <v>94590806</v>
      </c>
      <c r="J8" s="34">
        <v>2808831.0900000036</v>
      </c>
      <c r="K8" s="29"/>
    </row>
    <row r="9" spans="1:11">
      <c r="A9" s="21" t="s">
        <v>9</v>
      </c>
      <c r="C9" s="23"/>
      <c r="D9" s="30">
        <v>0</v>
      </c>
      <c r="E9" s="31">
        <v>0</v>
      </c>
      <c r="F9" s="32">
        <v>0</v>
      </c>
      <c r="G9" s="35"/>
      <c r="H9" s="36">
        <v>0</v>
      </c>
      <c r="I9" s="31">
        <v>0</v>
      </c>
      <c r="J9" s="34">
        <v>0</v>
      </c>
    </row>
    <row r="10" spans="1:11">
      <c r="B10" s="6" t="s">
        <v>10</v>
      </c>
      <c r="C10" s="23"/>
      <c r="D10" s="37">
        <v>67680671.280000001</v>
      </c>
      <c r="E10" s="38">
        <v>78243931</v>
      </c>
      <c r="F10" s="39">
        <v>10563259.719999999</v>
      </c>
      <c r="G10" s="23"/>
      <c r="H10" s="37">
        <v>225602237.59999999</v>
      </c>
      <c r="I10" s="38">
        <v>233834706</v>
      </c>
      <c r="J10" s="39">
        <v>8232468.400000006</v>
      </c>
      <c r="K10" s="29"/>
    </row>
    <row r="11" spans="1:11">
      <c r="A11" s="21" t="s">
        <v>11</v>
      </c>
      <c r="C11" s="23"/>
      <c r="D11" s="27">
        <v>0</v>
      </c>
      <c r="E11" s="25">
        <v>0</v>
      </c>
      <c r="F11" s="32">
        <v>0</v>
      </c>
      <c r="G11" s="23"/>
      <c r="H11" s="40">
        <v>262041</v>
      </c>
      <c r="I11" s="25">
        <v>262041</v>
      </c>
      <c r="J11" s="32">
        <v>0</v>
      </c>
      <c r="K11" s="29"/>
    </row>
    <row r="12" spans="1:11">
      <c r="A12" s="21" t="s">
        <v>12</v>
      </c>
      <c r="C12" s="23"/>
      <c r="D12" s="30">
        <v>1316573</v>
      </c>
      <c r="E12" s="17">
        <v>1316573</v>
      </c>
      <c r="F12" s="32">
        <v>0</v>
      </c>
      <c r="G12" s="23"/>
      <c r="H12" s="16">
        <v>2414924</v>
      </c>
      <c r="I12" s="17">
        <v>2414924</v>
      </c>
      <c r="J12" s="32">
        <v>0</v>
      </c>
      <c r="K12" s="41"/>
    </row>
    <row r="13" spans="1:11">
      <c r="A13" s="21" t="s">
        <v>13</v>
      </c>
      <c r="C13" s="23"/>
      <c r="D13" s="30">
        <v>1173568.94</v>
      </c>
      <c r="E13" s="31">
        <v>1173568.94</v>
      </c>
      <c r="F13" s="32">
        <v>0</v>
      </c>
      <c r="G13" s="23"/>
      <c r="H13" s="42">
        <v>8406623.8499999996</v>
      </c>
      <c r="I13" s="31">
        <v>8406623.8499999996</v>
      </c>
      <c r="J13" s="32">
        <v>0</v>
      </c>
      <c r="K13" s="29"/>
    </row>
    <row r="14" spans="1:11">
      <c r="A14" s="21" t="s">
        <v>14</v>
      </c>
      <c r="C14" s="23"/>
      <c r="D14" s="30">
        <v>10041254</v>
      </c>
      <c r="E14" s="17">
        <v>10041254</v>
      </c>
      <c r="F14" s="32">
        <v>0</v>
      </c>
      <c r="G14" s="23"/>
      <c r="H14" s="16">
        <v>12832629</v>
      </c>
      <c r="I14" s="17">
        <v>12832629</v>
      </c>
      <c r="J14" s="32">
        <v>0</v>
      </c>
      <c r="K14" s="41"/>
    </row>
    <row r="15" spans="1:11">
      <c r="B15" s="6" t="s">
        <v>15</v>
      </c>
      <c r="C15" s="23"/>
      <c r="D15" s="37">
        <v>12531395.939999999</v>
      </c>
      <c r="E15" s="38">
        <v>12531395.939999999</v>
      </c>
      <c r="F15" s="39">
        <v>0</v>
      </c>
      <c r="G15" s="23"/>
      <c r="H15" s="37">
        <v>23916217.850000001</v>
      </c>
      <c r="I15" s="38">
        <v>23916217.850000001</v>
      </c>
      <c r="J15" s="39">
        <v>0</v>
      </c>
      <c r="K15" s="29"/>
    </row>
    <row r="16" spans="1:11">
      <c r="A16" s="21" t="s">
        <v>16</v>
      </c>
      <c r="C16" s="23"/>
      <c r="D16" s="27">
        <v>7444289.9488259405</v>
      </c>
      <c r="E16" s="43">
        <v>9373960</v>
      </c>
      <c r="F16" s="34">
        <v>1929670.0511740595</v>
      </c>
      <c r="G16" s="45"/>
      <c r="H16" s="27">
        <v>29797535.565336749</v>
      </c>
      <c r="I16" s="43">
        <v>27467871</v>
      </c>
      <c r="J16" s="28">
        <v>-2329664.565336749</v>
      </c>
      <c r="K16" s="29"/>
    </row>
    <row r="17" spans="1:11">
      <c r="A17" s="21" t="s">
        <v>17</v>
      </c>
      <c r="C17" s="23"/>
      <c r="D17" s="30">
        <v>3695955.730128251</v>
      </c>
      <c r="E17" s="44">
        <v>6533276</v>
      </c>
      <c r="F17" s="34">
        <v>2837320.269871749</v>
      </c>
      <c r="G17" s="45"/>
      <c r="H17" s="33">
        <v>114448241.27967253</v>
      </c>
      <c r="I17" s="44">
        <v>112783863</v>
      </c>
      <c r="J17" s="34">
        <v>-1664378.2796725333</v>
      </c>
      <c r="K17" s="29"/>
    </row>
    <row r="18" spans="1:11">
      <c r="A18" s="21" t="s">
        <v>18</v>
      </c>
      <c r="C18" s="23"/>
      <c r="D18" s="30">
        <v>5585163.3280174192</v>
      </c>
      <c r="E18" s="44">
        <v>7026040.1900000004</v>
      </c>
      <c r="F18" s="34">
        <v>1440876.8619825812</v>
      </c>
      <c r="G18" s="45"/>
      <c r="H18" s="33">
        <v>31734456.327087574</v>
      </c>
      <c r="I18" s="44">
        <v>30936958.690000001</v>
      </c>
      <c r="J18" s="34">
        <v>-797497.63708757237</v>
      </c>
      <c r="K18" s="29"/>
    </row>
    <row r="19" spans="1:11">
      <c r="A19" s="21" t="s">
        <v>19</v>
      </c>
      <c r="C19" s="23"/>
      <c r="D19" s="30">
        <v>540150.69503437344</v>
      </c>
      <c r="E19" s="44">
        <v>159757</v>
      </c>
      <c r="F19" s="34">
        <v>-380393.69503437344</v>
      </c>
      <c r="G19" s="45"/>
      <c r="H19" s="33">
        <v>1110536.3694851147</v>
      </c>
      <c r="I19" s="44">
        <v>325195</v>
      </c>
      <c r="J19" s="34">
        <v>-785341.3694851147</v>
      </c>
      <c r="K19" s="29"/>
    </row>
    <row r="20" spans="1:11">
      <c r="A20" s="21" t="s">
        <v>20</v>
      </c>
      <c r="C20" s="23"/>
      <c r="D20" s="30">
        <v>887229.24571543431</v>
      </c>
      <c r="E20" s="44">
        <v>301483.90999999997</v>
      </c>
      <c r="F20" s="34">
        <v>-585745.33571543428</v>
      </c>
      <c r="G20" s="45"/>
      <c r="H20" s="33">
        <v>1363638.0308932045</v>
      </c>
      <c r="I20" s="44">
        <v>1167113.9099999999</v>
      </c>
      <c r="J20" s="34">
        <v>-196524.12089320458</v>
      </c>
      <c r="K20" s="29"/>
    </row>
    <row r="21" spans="1:11">
      <c r="A21" s="21" t="s">
        <v>21</v>
      </c>
      <c r="C21" s="23"/>
      <c r="D21" s="30">
        <v>701306.15539798944</v>
      </c>
      <c r="E21" s="44">
        <v>11803369.369999999</v>
      </c>
      <c r="F21" s="34">
        <v>11102063.21460201</v>
      </c>
      <c r="G21" s="45"/>
      <c r="H21" s="33">
        <v>4929262.5176002504</v>
      </c>
      <c r="I21" s="44">
        <v>14262855.16</v>
      </c>
      <c r="J21" s="34">
        <v>9333592.6423997506</v>
      </c>
      <c r="K21" s="29"/>
    </row>
    <row r="22" spans="1:11">
      <c r="A22" s="21" t="s">
        <v>22</v>
      </c>
      <c r="C22" s="23"/>
      <c r="D22" s="30">
        <v>1188107.7378962871</v>
      </c>
      <c r="E22" s="44">
        <v>737622.61</v>
      </c>
      <c r="F22" s="34">
        <v>-450485.12789628713</v>
      </c>
      <c r="G22" s="45"/>
      <c r="H22" s="33">
        <v>2071170.0757298865</v>
      </c>
      <c r="I22" s="44">
        <v>1362605.33</v>
      </c>
      <c r="J22" s="34">
        <v>-708564.74572988646</v>
      </c>
      <c r="K22" s="29"/>
    </row>
    <row r="23" spans="1:11">
      <c r="A23" s="21" t="s">
        <v>23</v>
      </c>
      <c r="C23" s="23"/>
      <c r="D23" s="30">
        <v>878830.83459578909</v>
      </c>
      <c r="E23" s="44">
        <v>403587.02</v>
      </c>
      <c r="F23" s="34">
        <v>-475243.81459578907</v>
      </c>
      <c r="G23" s="45"/>
      <c r="H23" s="33">
        <v>1733082.2131026872</v>
      </c>
      <c r="I23" s="44">
        <v>1033737.88</v>
      </c>
      <c r="J23" s="34">
        <v>-699344.33310268715</v>
      </c>
    </row>
    <row r="24" spans="1:11">
      <c r="A24" s="21" t="s">
        <v>24</v>
      </c>
      <c r="C24" s="23"/>
      <c r="D24" s="30">
        <v>1130463.6638794495</v>
      </c>
      <c r="E24" s="44">
        <v>2595768.54</v>
      </c>
      <c r="F24" s="34">
        <v>1465304.8761205506</v>
      </c>
      <c r="G24" s="45"/>
      <c r="H24" s="33">
        <v>6960758.7199231302</v>
      </c>
      <c r="I24" s="44">
        <v>8956808.2899999991</v>
      </c>
      <c r="J24" s="34">
        <v>1996049.5700768689</v>
      </c>
      <c r="K24" s="29"/>
    </row>
    <row r="25" spans="1:11">
      <c r="B25" s="6" t="s">
        <v>25</v>
      </c>
      <c r="C25" s="23"/>
      <c r="D25" s="37">
        <v>22051497.339490931</v>
      </c>
      <c r="E25" s="38">
        <v>38934864.640000001</v>
      </c>
      <c r="F25" s="39">
        <v>16883367.300509069</v>
      </c>
      <c r="G25" s="23"/>
      <c r="H25" s="37">
        <v>194148681.09883112</v>
      </c>
      <c r="I25" s="38">
        <v>198297008.25999999</v>
      </c>
      <c r="J25" s="46">
        <v>4148327.1611688733</v>
      </c>
      <c r="K25" s="29"/>
    </row>
    <row r="26" spans="1:11">
      <c r="C26" s="7" t="s">
        <v>26</v>
      </c>
      <c r="D26" s="47">
        <v>102263564.55949093</v>
      </c>
      <c r="E26" s="48">
        <v>129710191.58</v>
      </c>
      <c r="F26" s="49">
        <v>27446627.020509064</v>
      </c>
      <c r="G26" s="23"/>
      <c r="H26" s="47">
        <v>443667136.54883111</v>
      </c>
      <c r="I26" s="48">
        <v>456047932.11000001</v>
      </c>
      <c r="J26" s="49">
        <v>12380795.561168909</v>
      </c>
      <c r="K26" s="29"/>
    </row>
    <row r="27" spans="1:11">
      <c r="C27" s="7"/>
      <c r="D27" s="50"/>
      <c r="E27" s="51"/>
      <c r="F27" s="52"/>
      <c r="G27" s="23"/>
      <c r="H27" s="50"/>
      <c r="I27" s="51"/>
      <c r="J27" s="52"/>
      <c r="K27" s="29"/>
    </row>
    <row r="28" spans="1:11">
      <c r="B28" s="22" t="s">
        <v>27</v>
      </c>
      <c r="C28" s="7"/>
      <c r="D28" s="53">
        <v>4969464.7858156282</v>
      </c>
      <c r="E28" s="54">
        <v>4201660.95</v>
      </c>
      <c r="F28" s="55">
        <v>-767803.83581562806</v>
      </c>
      <c r="G28" s="23"/>
      <c r="H28" s="53">
        <v>26587709.684512205</v>
      </c>
      <c r="I28" s="54">
        <v>27472954.59</v>
      </c>
      <c r="J28" s="55">
        <v>885244.90548779443</v>
      </c>
      <c r="K28" s="29"/>
    </row>
    <row r="29" spans="1:11">
      <c r="C29" s="7" t="s">
        <v>28</v>
      </c>
      <c r="D29" s="47">
        <v>97294099.773675308</v>
      </c>
      <c r="E29" s="48">
        <v>125508530.63</v>
      </c>
      <c r="F29" s="49">
        <v>28214430.856324688</v>
      </c>
      <c r="G29" s="23"/>
      <c r="H29" s="47">
        <v>417079426.86431891</v>
      </c>
      <c r="I29" s="48">
        <v>428574977.52000004</v>
      </c>
      <c r="J29" s="49">
        <v>11495550.655681133</v>
      </c>
      <c r="K29" s="41"/>
    </row>
    <row r="30" spans="1:11">
      <c r="A30" s="56" t="s">
        <v>29</v>
      </c>
      <c r="C30" s="23"/>
      <c r="D30" s="57"/>
      <c r="E30" s="58"/>
      <c r="F30" s="18"/>
      <c r="G30" s="23"/>
      <c r="H30" s="16"/>
      <c r="I30" s="17"/>
      <c r="J30" s="20"/>
      <c r="K30" s="59"/>
    </row>
    <row r="31" spans="1:11">
      <c r="A31" s="13" t="s">
        <v>30</v>
      </c>
      <c r="B31" s="60"/>
      <c r="C31" s="61"/>
      <c r="D31" s="16"/>
      <c r="E31" s="17"/>
      <c r="F31" s="18"/>
      <c r="G31" s="23"/>
      <c r="H31" s="16"/>
      <c r="I31" s="17"/>
      <c r="J31" s="20"/>
      <c r="K31" s="59"/>
    </row>
    <row r="32" spans="1:11">
      <c r="A32" s="21" t="s">
        <v>31</v>
      </c>
      <c r="C32" s="23"/>
      <c r="D32" s="102">
        <v>96277195.977332547</v>
      </c>
      <c r="E32" s="74">
        <v>103533245.84</v>
      </c>
      <c r="F32" s="75">
        <v>7256049.8626674563</v>
      </c>
      <c r="G32" s="45"/>
      <c r="H32" s="27">
        <v>180666863.97733253</v>
      </c>
      <c r="I32" s="43">
        <v>184098809.36000001</v>
      </c>
      <c r="J32" s="103">
        <v>3431945.3826674819</v>
      </c>
    </row>
    <row r="33" spans="1:11">
      <c r="A33" s="21" t="s">
        <v>32</v>
      </c>
      <c r="C33" s="23"/>
      <c r="D33" s="33">
        <v>15795486.905326314</v>
      </c>
      <c r="E33" s="44">
        <v>16547914.789999999</v>
      </c>
      <c r="F33" s="34">
        <v>752427.88467368484</v>
      </c>
      <c r="G33" s="45"/>
      <c r="H33" s="33">
        <v>24983756.905326314</v>
      </c>
      <c r="I33" s="44">
        <v>25414750.039999999</v>
      </c>
      <c r="J33" s="104">
        <v>430993.13467368484</v>
      </c>
      <c r="K33" s="29"/>
    </row>
    <row r="34" spans="1:11">
      <c r="A34" s="21" t="s">
        <v>33</v>
      </c>
      <c r="C34" s="23"/>
      <c r="D34" s="33">
        <v>10034437.885342285</v>
      </c>
      <c r="E34" s="44">
        <v>8539527.4499999993</v>
      </c>
      <c r="F34" s="34">
        <v>-1494910.4353422858</v>
      </c>
      <c r="G34" s="45"/>
      <c r="H34" s="33">
        <v>16224527.885342285</v>
      </c>
      <c r="I34" s="17">
        <v>15666584.879999999</v>
      </c>
      <c r="J34" s="104">
        <v>-557943.00534228608</v>
      </c>
    </row>
    <row r="35" spans="1:11">
      <c r="A35" s="21" t="s">
        <v>34</v>
      </c>
      <c r="C35" s="23"/>
      <c r="D35" s="33">
        <v>2018917.0465172753</v>
      </c>
      <c r="E35" s="44">
        <v>2076252.85</v>
      </c>
      <c r="F35" s="34">
        <v>57335.803482724819</v>
      </c>
      <c r="G35" s="45"/>
      <c r="H35" s="33">
        <v>4947407.0465172753</v>
      </c>
      <c r="I35" s="44">
        <v>3594421.0300000003</v>
      </c>
      <c r="J35" s="104">
        <v>-1352986.016517275</v>
      </c>
    </row>
    <row r="36" spans="1:11">
      <c r="A36" s="21" t="s">
        <v>35</v>
      </c>
      <c r="C36" s="23"/>
      <c r="D36" s="33">
        <v>5115240.5485668425</v>
      </c>
      <c r="E36" s="44">
        <v>4379311.1900000004</v>
      </c>
      <c r="F36" s="34">
        <v>-735929.35856684204</v>
      </c>
      <c r="G36" s="45"/>
      <c r="H36" s="33">
        <v>6474342.5485668425</v>
      </c>
      <c r="I36" s="44">
        <v>5429093.1500000004</v>
      </c>
      <c r="J36" s="104">
        <v>-1045249.3985668421</v>
      </c>
    </row>
    <row r="37" spans="1:11">
      <c r="B37" s="6" t="s">
        <v>36</v>
      </c>
      <c r="C37" s="23"/>
      <c r="D37" s="37">
        <v>129241278.36308527</v>
      </c>
      <c r="E37" s="38">
        <v>135076252.12</v>
      </c>
      <c r="F37" s="39">
        <v>5834973.7569147348</v>
      </c>
      <c r="G37" s="23"/>
      <c r="H37" s="37">
        <v>233296898.36308527</v>
      </c>
      <c r="I37" s="38">
        <v>234203658.46000001</v>
      </c>
      <c r="J37" s="67">
        <v>906760.09691473842</v>
      </c>
    </row>
    <row r="38" spans="1:11">
      <c r="A38" s="21" t="s">
        <v>37</v>
      </c>
      <c r="C38" s="23"/>
      <c r="D38" s="62">
        <v>73322.850680173127</v>
      </c>
      <c r="E38" s="68">
        <v>169873.45</v>
      </c>
      <c r="F38" s="64">
        <v>96550.599319826884</v>
      </c>
      <c r="G38" s="23"/>
      <c r="H38" s="40">
        <v>133317.47556235798</v>
      </c>
      <c r="I38" s="25">
        <v>208509.7</v>
      </c>
      <c r="J38" s="65">
        <v>75192.224437642028</v>
      </c>
    </row>
    <row r="39" spans="1:11">
      <c r="A39" s="21" t="s">
        <v>38</v>
      </c>
      <c r="C39" s="23"/>
      <c r="D39" s="16">
        <v>163377.11862700753</v>
      </c>
      <c r="E39" s="17">
        <v>49320.55</v>
      </c>
      <c r="F39" s="32">
        <v>-114056.56862700752</v>
      </c>
      <c r="G39" s="23"/>
      <c r="H39" s="16">
        <v>213048.65963158885</v>
      </c>
      <c r="I39" s="17">
        <v>155612.58000000002</v>
      </c>
      <c r="J39" s="66">
        <v>-57436.079631588829</v>
      </c>
    </row>
    <row r="40" spans="1:11">
      <c r="A40" s="21" t="s">
        <v>39</v>
      </c>
      <c r="C40" s="23"/>
      <c r="D40" s="16">
        <v>363413.7580727663</v>
      </c>
      <c r="E40" s="17">
        <v>487708.79</v>
      </c>
      <c r="F40" s="32">
        <v>124295.03192723368</v>
      </c>
      <c r="G40" s="23"/>
      <c r="H40" s="16">
        <v>496832.68266798789</v>
      </c>
      <c r="I40" s="17">
        <v>619865.85</v>
      </c>
      <c r="J40" s="66">
        <v>123033.16733201209</v>
      </c>
    </row>
    <row r="41" spans="1:11">
      <c r="A41" s="21" t="s">
        <v>40</v>
      </c>
      <c r="C41" s="23"/>
      <c r="D41" s="16">
        <v>32673.25211215844</v>
      </c>
      <c r="E41" s="17">
        <v>35086.199999999997</v>
      </c>
      <c r="F41" s="32">
        <v>2412.9478878415575</v>
      </c>
      <c r="G41" s="23"/>
      <c r="H41" s="16">
        <v>32673.25211215844</v>
      </c>
      <c r="I41" s="17">
        <v>62540.49</v>
      </c>
      <c r="J41" s="66">
        <v>29867.237887841558</v>
      </c>
    </row>
    <row r="42" spans="1:11">
      <c r="A42" s="21" t="s">
        <v>41</v>
      </c>
      <c r="C42" s="23"/>
      <c r="D42" s="16">
        <v>130599.77409815621</v>
      </c>
      <c r="E42" s="17">
        <v>46614.239999999998</v>
      </c>
      <c r="F42" s="32">
        <v>-83985.534098156204</v>
      </c>
      <c r="G42" s="23"/>
      <c r="H42" s="16">
        <v>133887.22574013867</v>
      </c>
      <c r="I42" s="17">
        <v>46614.239999999998</v>
      </c>
      <c r="J42" s="66">
        <v>-87272.985740138683</v>
      </c>
    </row>
    <row r="43" spans="1:11">
      <c r="A43" s="21" t="s">
        <v>42</v>
      </c>
      <c r="C43" s="23"/>
      <c r="D43" s="42">
        <v>0</v>
      </c>
      <c r="E43" s="31">
        <v>0</v>
      </c>
      <c r="F43" s="32">
        <v>0</v>
      </c>
      <c r="G43" s="69"/>
      <c r="H43" s="42">
        <v>0</v>
      </c>
      <c r="I43" s="31">
        <v>0</v>
      </c>
      <c r="J43" s="66">
        <v>0</v>
      </c>
    </row>
    <row r="44" spans="1:11">
      <c r="A44" s="21" t="s">
        <v>43</v>
      </c>
      <c r="C44" s="23"/>
      <c r="D44" s="16">
        <v>103506.93470995115</v>
      </c>
      <c r="E44" s="17">
        <v>38575.29</v>
      </c>
      <c r="F44" s="32">
        <v>-64931.64470995115</v>
      </c>
      <c r="G44" s="23"/>
      <c r="H44" s="16">
        <v>133812.4032923051</v>
      </c>
      <c r="I44" s="17">
        <v>38575.29</v>
      </c>
      <c r="J44" s="66">
        <v>-95237.11329230509</v>
      </c>
    </row>
    <row r="45" spans="1:11">
      <c r="A45" s="21" t="s">
        <v>44</v>
      </c>
      <c r="C45" s="23"/>
      <c r="D45" s="16">
        <v>2700.2808304937207</v>
      </c>
      <c r="E45" s="70">
        <v>3893.93</v>
      </c>
      <c r="F45" s="32">
        <v>1193.6491695062791</v>
      </c>
      <c r="G45" s="23"/>
      <c r="H45" s="16">
        <v>2896.6989344728831</v>
      </c>
      <c r="I45" s="17">
        <v>8836.33</v>
      </c>
      <c r="J45" s="66">
        <v>5939.6310655271172</v>
      </c>
    </row>
    <row r="46" spans="1:11">
      <c r="B46" s="6" t="s">
        <v>45</v>
      </c>
      <c r="C46" s="23"/>
      <c r="D46" s="37">
        <v>869593.96913070651</v>
      </c>
      <c r="E46" s="71">
        <v>831072.45000000007</v>
      </c>
      <c r="F46" s="39">
        <v>-38521.519130706438</v>
      </c>
      <c r="G46" s="23"/>
      <c r="H46" s="37">
        <v>1146468.3979410098</v>
      </c>
      <c r="I46" s="71">
        <v>1140554.4800000002</v>
      </c>
      <c r="J46" s="67">
        <v>-5913.9179410096258</v>
      </c>
    </row>
    <row r="47" spans="1:11">
      <c r="C47" s="7" t="s">
        <v>46</v>
      </c>
      <c r="D47" s="72">
        <v>130110872.33221598</v>
      </c>
      <c r="E47" s="71">
        <v>135907323.56999999</v>
      </c>
      <c r="F47" s="39">
        <v>5796451.2377840132</v>
      </c>
      <c r="G47" s="23"/>
      <c r="H47" s="72">
        <v>234443366.76102629</v>
      </c>
      <c r="I47" s="71">
        <v>235344212.94</v>
      </c>
      <c r="J47" s="67">
        <v>900846.17897370458</v>
      </c>
    </row>
    <row r="48" spans="1:11">
      <c r="A48" s="21" t="s">
        <v>47</v>
      </c>
      <c r="C48" s="23"/>
      <c r="D48" s="73">
        <v>0</v>
      </c>
      <c r="E48" s="74">
        <v>248240</v>
      </c>
      <c r="F48" s="75">
        <v>248240</v>
      </c>
      <c r="G48" s="23"/>
      <c r="H48" s="40">
        <v>0</v>
      </c>
      <c r="I48" s="25">
        <v>248240</v>
      </c>
      <c r="J48" s="65">
        <v>248240</v>
      </c>
    </row>
    <row r="49" spans="1:11">
      <c r="A49" s="21" t="s">
        <v>48</v>
      </c>
      <c r="C49" s="23"/>
      <c r="D49" s="76">
        <v>18751.166304409129</v>
      </c>
      <c r="E49" s="77">
        <v>32157.7</v>
      </c>
      <c r="F49" s="34">
        <v>13406.533695590872</v>
      </c>
      <c r="G49" s="23"/>
      <c r="H49" s="30">
        <v>19372.073081594757</v>
      </c>
      <c r="I49" s="17">
        <v>32157.7</v>
      </c>
      <c r="J49" s="78">
        <v>12785.626918405243</v>
      </c>
    </row>
    <row r="50" spans="1:11">
      <c r="A50" s="21" t="s">
        <v>49</v>
      </c>
      <c r="C50" s="23"/>
      <c r="D50" s="76">
        <v>0</v>
      </c>
      <c r="E50" s="77">
        <v>0</v>
      </c>
      <c r="F50" s="34">
        <v>0</v>
      </c>
      <c r="G50" s="23"/>
      <c r="H50" s="30">
        <v>0</v>
      </c>
      <c r="I50" s="17">
        <v>0</v>
      </c>
      <c r="J50" s="78">
        <v>0</v>
      </c>
    </row>
    <row r="51" spans="1:11">
      <c r="A51" s="21" t="s">
        <v>50</v>
      </c>
      <c r="C51" s="23"/>
      <c r="D51" s="76">
        <v>4665253.9167841608</v>
      </c>
      <c r="E51" s="77">
        <v>5058477.0999999996</v>
      </c>
      <c r="F51" s="32">
        <v>393223.18321583886</v>
      </c>
      <c r="G51" s="23"/>
      <c r="H51" s="30">
        <v>5108195.9253361654</v>
      </c>
      <c r="I51" s="17">
        <v>5501407.3399999999</v>
      </c>
      <c r="J51" s="104">
        <v>393211.4146638345</v>
      </c>
      <c r="K51" s="29"/>
    </row>
    <row r="52" spans="1:11">
      <c r="A52" s="21" t="s">
        <v>51</v>
      </c>
      <c r="C52" s="23"/>
      <c r="D52" s="76">
        <v>0</v>
      </c>
      <c r="E52" s="77">
        <v>0</v>
      </c>
      <c r="F52" s="32">
        <v>0</v>
      </c>
      <c r="G52" s="23"/>
      <c r="H52" s="30">
        <v>0</v>
      </c>
      <c r="I52" s="17">
        <v>97731.8</v>
      </c>
      <c r="J52" s="66">
        <v>97731.8</v>
      </c>
    </row>
    <row r="53" spans="1:11">
      <c r="A53" s="21" t="s">
        <v>52</v>
      </c>
      <c r="C53" s="23"/>
      <c r="D53" s="76">
        <v>450482.81214750896</v>
      </c>
      <c r="E53" s="77">
        <v>516959.99</v>
      </c>
      <c r="F53" s="32">
        <v>66477.177852491033</v>
      </c>
      <c r="G53" s="23"/>
      <c r="H53" s="30">
        <v>858042.25076151814</v>
      </c>
      <c r="I53" s="17">
        <v>632189.98</v>
      </c>
      <c r="J53" s="66">
        <v>-225852.27076151816</v>
      </c>
      <c r="K53" s="29"/>
    </row>
    <row r="54" spans="1:11">
      <c r="A54" s="21" t="s">
        <v>53</v>
      </c>
      <c r="C54" s="23"/>
      <c r="D54" s="76">
        <v>0</v>
      </c>
      <c r="E54" s="77">
        <v>1542969.43</v>
      </c>
      <c r="F54" s="32">
        <v>1542969.43</v>
      </c>
      <c r="G54" s="23"/>
      <c r="H54" s="30">
        <v>1636419.7838273193</v>
      </c>
      <c r="I54" s="17">
        <v>2486975.2199999997</v>
      </c>
      <c r="J54" s="66">
        <v>850555.43617268046</v>
      </c>
      <c r="K54" s="29"/>
    </row>
    <row r="55" spans="1:11">
      <c r="A55" s="21" t="s">
        <v>54</v>
      </c>
      <c r="C55" s="23"/>
      <c r="D55" s="76">
        <v>0</v>
      </c>
      <c r="E55" s="77">
        <v>0</v>
      </c>
      <c r="F55" s="32">
        <v>0</v>
      </c>
      <c r="G55" s="23"/>
      <c r="H55" s="30">
        <v>160865.16837527041</v>
      </c>
      <c r="I55" s="17">
        <v>0</v>
      </c>
      <c r="J55" s="66">
        <v>-160865.16837527041</v>
      </c>
      <c r="K55" s="29"/>
    </row>
    <row r="56" spans="1:11">
      <c r="A56" s="21" t="s">
        <v>55</v>
      </c>
      <c r="C56" s="23"/>
      <c r="D56" s="76">
        <v>123011.33655899813</v>
      </c>
      <c r="E56" s="77">
        <v>-318288.57</v>
      </c>
      <c r="F56" s="32">
        <v>-441299.90655899816</v>
      </c>
      <c r="G56" s="23"/>
      <c r="H56" s="30">
        <v>624579.61457829096</v>
      </c>
      <c r="I56" s="17">
        <v>-155255.54</v>
      </c>
      <c r="J56" s="66">
        <v>-779835.154578291</v>
      </c>
      <c r="K56" s="29"/>
    </row>
    <row r="57" spans="1:11">
      <c r="A57" s="21" t="s">
        <v>56</v>
      </c>
      <c r="C57" s="23"/>
      <c r="D57" s="76">
        <v>0</v>
      </c>
      <c r="E57" s="77">
        <v>131860</v>
      </c>
      <c r="F57" s="32">
        <v>131860</v>
      </c>
      <c r="G57" s="23"/>
      <c r="H57" s="30">
        <v>839302.60057343717</v>
      </c>
      <c r="I57" s="17">
        <v>122606</v>
      </c>
      <c r="J57" s="66">
        <v>-716696.60057343717</v>
      </c>
      <c r="K57" s="29"/>
    </row>
    <row r="58" spans="1:11">
      <c r="A58" s="21" t="s">
        <v>57</v>
      </c>
      <c r="C58" s="23"/>
      <c r="D58" s="76"/>
      <c r="E58" s="77">
        <v>0</v>
      </c>
      <c r="F58" s="32">
        <v>0</v>
      </c>
      <c r="G58" s="23"/>
      <c r="H58" s="30">
        <v>0</v>
      </c>
      <c r="I58" s="31">
        <v>0</v>
      </c>
      <c r="J58" s="66">
        <v>0</v>
      </c>
      <c r="K58" s="29"/>
    </row>
    <row r="59" spans="1:11">
      <c r="B59" s="6" t="s">
        <v>58</v>
      </c>
      <c r="C59" s="23"/>
      <c r="D59" s="72">
        <v>5257499.2317950781</v>
      </c>
      <c r="E59" s="71">
        <v>7212374.6499999994</v>
      </c>
      <c r="F59" s="39">
        <v>1954875.4182049213</v>
      </c>
      <c r="G59" s="23"/>
      <c r="H59" s="72">
        <v>9246777.4165335968</v>
      </c>
      <c r="I59" s="71">
        <v>8966052.5</v>
      </c>
      <c r="J59" s="67">
        <v>-280724.91653359681</v>
      </c>
    </row>
    <row r="60" spans="1:11">
      <c r="C60" s="7" t="s">
        <v>59</v>
      </c>
      <c r="D60" s="79">
        <v>135368371.56401107</v>
      </c>
      <c r="E60" s="80">
        <v>143119699.22</v>
      </c>
      <c r="F60" s="49">
        <v>7751327.6559889317</v>
      </c>
      <c r="G60" s="23"/>
      <c r="H60" s="79">
        <v>243690144.17755988</v>
      </c>
      <c r="I60" s="80">
        <v>244310265.44</v>
      </c>
      <c r="J60" s="81">
        <v>620121.26244011521</v>
      </c>
    </row>
    <row r="61" spans="1:11">
      <c r="A61" s="56" t="s">
        <v>60</v>
      </c>
      <c r="C61" s="7"/>
      <c r="D61" s="16"/>
      <c r="E61" s="58"/>
      <c r="F61" s="18"/>
      <c r="G61" s="23"/>
      <c r="H61" s="16"/>
      <c r="I61" s="58"/>
      <c r="J61" s="18"/>
    </row>
    <row r="62" spans="1:11">
      <c r="A62" s="21" t="s">
        <v>31</v>
      </c>
      <c r="C62" s="7"/>
      <c r="D62" s="40">
        <v>8374804</v>
      </c>
      <c r="E62" s="25">
        <v>8374804</v>
      </c>
      <c r="F62" s="26">
        <v>0</v>
      </c>
      <c r="G62" s="23"/>
      <c r="H62" s="40">
        <v>21495645.640000001</v>
      </c>
      <c r="I62" s="25">
        <v>21495645.640000001</v>
      </c>
      <c r="J62" s="26">
        <v>0</v>
      </c>
    </row>
    <row r="63" spans="1:11">
      <c r="A63" s="21" t="s">
        <v>32</v>
      </c>
      <c r="C63" s="7"/>
      <c r="D63" s="42">
        <v>2357547.25</v>
      </c>
      <c r="E63" s="31">
        <v>2357547.25</v>
      </c>
      <c r="F63" s="32">
        <v>0</v>
      </c>
      <c r="G63" s="23"/>
      <c r="H63" s="82">
        <v>3057151.16</v>
      </c>
      <c r="I63" s="17">
        <v>3057151.16</v>
      </c>
      <c r="J63" s="32">
        <v>0</v>
      </c>
      <c r="K63" s="29"/>
    </row>
    <row r="64" spans="1:11">
      <c r="A64" s="21" t="s">
        <v>61</v>
      </c>
      <c r="C64" s="7"/>
      <c r="D64" s="42">
        <v>511288.8</v>
      </c>
      <c r="E64" s="31">
        <v>511288.8</v>
      </c>
      <c r="F64" s="32">
        <v>0</v>
      </c>
      <c r="G64" s="23"/>
      <c r="H64" s="82">
        <v>1010515.19</v>
      </c>
      <c r="I64" s="17">
        <v>1010515.19</v>
      </c>
      <c r="J64" s="32">
        <v>0</v>
      </c>
    </row>
    <row r="65" spans="1:11">
      <c r="A65" s="21" t="s">
        <v>34</v>
      </c>
      <c r="C65" s="7"/>
      <c r="D65" s="42">
        <v>113321.58</v>
      </c>
      <c r="E65" s="31">
        <v>113321.58</v>
      </c>
      <c r="F65" s="32">
        <v>0</v>
      </c>
      <c r="G65" s="23"/>
      <c r="H65" s="82">
        <v>126422.38</v>
      </c>
      <c r="I65" s="17">
        <v>126422.38</v>
      </c>
      <c r="J65" s="32">
        <v>0</v>
      </c>
    </row>
    <row r="66" spans="1:11">
      <c r="A66" s="21" t="s">
        <v>62</v>
      </c>
      <c r="C66" s="7"/>
      <c r="D66" s="42">
        <v>0</v>
      </c>
      <c r="E66" s="31">
        <v>0</v>
      </c>
      <c r="F66" s="32">
        <v>0</v>
      </c>
      <c r="G66" s="23"/>
      <c r="H66" s="83">
        <v>0</v>
      </c>
      <c r="I66" s="84">
        <v>0</v>
      </c>
      <c r="J66" s="32">
        <v>0</v>
      </c>
    </row>
    <row r="67" spans="1:11">
      <c r="A67" s="21" t="s">
        <v>35</v>
      </c>
      <c r="C67" s="7"/>
      <c r="D67" s="42">
        <v>986576.48</v>
      </c>
      <c r="E67" s="31">
        <v>986576.48</v>
      </c>
      <c r="F67" s="32">
        <v>0</v>
      </c>
      <c r="G67" s="23"/>
      <c r="H67" s="82">
        <v>1529609.38</v>
      </c>
      <c r="I67" s="17">
        <v>1529609.38</v>
      </c>
      <c r="J67" s="32">
        <v>0</v>
      </c>
    </row>
    <row r="68" spans="1:11">
      <c r="B68" s="6" t="s">
        <v>63</v>
      </c>
      <c r="C68" s="7"/>
      <c r="D68" s="85">
        <v>12343538.110000001</v>
      </c>
      <c r="E68" s="86">
        <v>12343538.110000001</v>
      </c>
      <c r="F68" s="87">
        <v>0</v>
      </c>
      <c r="G68" s="23"/>
      <c r="H68" s="85">
        <v>27219343.75</v>
      </c>
      <c r="I68" s="86">
        <v>27219343.75</v>
      </c>
      <c r="J68" s="88">
        <v>0</v>
      </c>
    </row>
    <row r="69" spans="1:11">
      <c r="A69" s="21" t="s">
        <v>50</v>
      </c>
      <c r="B69" s="6"/>
      <c r="C69" s="7"/>
      <c r="D69" s="40">
        <v>1424747.49</v>
      </c>
      <c r="E69" s="25">
        <v>1424747.49</v>
      </c>
      <c r="F69" s="26">
        <v>0</v>
      </c>
      <c r="G69" s="23"/>
      <c r="H69" s="40">
        <v>8504117.7699999996</v>
      </c>
      <c r="I69" s="25">
        <v>8504117.7699999996</v>
      </c>
      <c r="J69" s="89">
        <v>0</v>
      </c>
    </row>
    <row r="70" spans="1:11">
      <c r="A70" s="21" t="s">
        <v>64</v>
      </c>
      <c r="C70" s="7"/>
      <c r="D70" s="42">
        <v>2316437.8200000003</v>
      </c>
      <c r="E70" s="31">
        <v>2316437.8200000003</v>
      </c>
      <c r="F70" s="32">
        <v>0</v>
      </c>
      <c r="G70" s="23"/>
      <c r="H70" s="82">
        <v>3672174.83</v>
      </c>
      <c r="I70" s="17">
        <v>3672174.83</v>
      </c>
      <c r="J70" s="66">
        <v>0</v>
      </c>
      <c r="K70" s="29"/>
    </row>
    <row r="71" spans="1:11">
      <c r="A71" s="21" t="s">
        <v>65</v>
      </c>
      <c r="C71" s="7"/>
      <c r="D71" s="42">
        <v>0</v>
      </c>
      <c r="E71" s="31">
        <v>0</v>
      </c>
      <c r="F71" s="32">
        <v>0</v>
      </c>
      <c r="G71" s="23"/>
      <c r="H71" s="42">
        <v>0</v>
      </c>
      <c r="I71" s="31">
        <v>0</v>
      </c>
      <c r="J71" s="66">
        <v>0</v>
      </c>
    </row>
    <row r="72" spans="1:11">
      <c r="B72" s="6" t="s">
        <v>66</v>
      </c>
      <c r="C72" s="23"/>
      <c r="D72" s="85">
        <v>3741185.3100000005</v>
      </c>
      <c r="E72" s="86">
        <v>3741185.3100000005</v>
      </c>
      <c r="F72" s="87">
        <v>0</v>
      </c>
      <c r="G72" s="23"/>
      <c r="H72" s="85">
        <v>12176292.6</v>
      </c>
      <c r="I72" s="86">
        <v>12176292.6</v>
      </c>
      <c r="J72" s="88">
        <v>0</v>
      </c>
    </row>
    <row r="73" spans="1:11">
      <c r="B73" s="6"/>
      <c r="C73" s="7" t="s">
        <v>67</v>
      </c>
      <c r="D73" s="47">
        <v>16084723.420000002</v>
      </c>
      <c r="E73" s="48">
        <v>16084723.420000002</v>
      </c>
      <c r="F73" s="49">
        <v>0</v>
      </c>
      <c r="G73" s="23"/>
      <c r="H73" s="47">
        <v>39395636.350000001</v>
      </c>
      <c r="I73" s="48">
        <v>39395636.350000001</v>
      </c>
      <c r="J73" s="49">
        <v>0</v>
      </c>
    </row>
    <row r="74" spans="1:11">
      <c r="C74" s="23"/>
      <c r="D74" s="16"/>
      <c r="E74" s="17"/>
      <c r="F74" s="18"/>
      <c r="G74" s="23"/>
      <c r="H74" s="16"/>
      <c r="I74" s="17"/>
      <c r="J74" s="20"/>
    </row>
    <row r="75" spans="1:11">
      <c r="C75" s="7" t="s">
        <v>68</v>
      </c>
      <c r="D75" s="90">
        <v>151453094.98401105</v>
      </c>
      <c r="E75" s="48">
        <v>159204421.63999999</v>
      </c>
      <c r="F75" s="49">
        <v>7751327.6559889317</v>
      </c>
      <c r="G75" s="23"/>
      <c r="H75" s="90">
        <v>283085780.52755988</v>
      </c>
      <c r="I75" s="91">
        <v>283705901.79000002</v>
      </c>
      <c r="J75" s="81">
        <v>620121.26244011521</v>
      </c>
    </row>
    <row r="76" spans="1:11" ht="13.5" thickBot="1">
      <c r="A76" s="92" t="s">
        <v>69</v>
      </c>
      <c r="B76" s="93"/>
      <c r="C76" s="94"/>
      <c r="D76" s="95"/>
      <c r="E76" s="96">
        <v>-33695891.00999999</v>
      </c>
      <c r="F76" s="97"/>
      <c r="G76" s="3"/>
      <c r="H76" s="95"/>
      <c r="I76" s="98">
        <v>144869075.73000002</v>
      </c>
      <c r="J76" s="99"/>
    </row>
    <row r="77" spans="1:11">
      <c r="A77" s="100"/>
      <c r="B77"/>
      <c r="C77"/>
    </row>
  </sheetData>
  <mergeCells count="5">
    <mergeCell ref="A1:J1"/>
    <mergeCell ref="A2:J2"/>
    <mergeCell ref="A3:J3"/>
    <mergeCell ref="D4:F4"/>
    <mergeCell ref="H4:J4"/>
  </mergeCells>
  <pageMargins left="0.74803149606299213" right="0.74803149606299213" top="0.70866141732283472" bottom="0.74803149606299213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7"/>
  <sheetViews>
    <sheetView tabSelected="1" zoomScale="110" zoomScaleNormal="110" workbookViewId="0">
      <pane xSplit="3" ySplit="5" topLeftCell="D72" activePane="bottomRight" state="frozen"/>
      <selection pane="topRight" activeCell="D1" sqref="D1"/>
      <selection pane="bottomLeft" activeCell="A7" sqref="A7"/>
      <selection pane="bottomRight" activeCell="E81" sqref="E81"/>
    </sheetView>
  </sheetViews>
  <sheetFormatPr baseColWidth="10" defaultRowHeight="12.75"/>
  <cols>
    <col min="1" max="1" width="1.7109375" style="21" customWidth="1"/>
    <col min="2" max="2" width="2" style="22" customWidth="1"/>
    <col min="3" max="3" width="32.140625" style="22" customWidth="1"/>
    <col min="4" max="4" width="15.42578125" style="22" customWidth="1"/>
    <col min="5" max="5" width="14.85546875" style="22" customWidth="1"/>
    <col min="6" max="6" width="13.85546875" style="22" customWidth="1"/>
    <col min="7" max="7" width="0.28515625" hidden="1" customWidth="1"/>
    <col min="8" max="8" width="14.5703125" customWidth="1"/>
    <col min="9" max="9" width="16" customWidth="1"/>
    <col min="10" max="10" width="13.85546875" style="101" bestFit="1" customWidth="1"/>
    <col min="11" max="11" width="2.42578125" customWidth="1"/>
  </cols>
  <sheetData>
    <row r="1" spans="1:11" ht="18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1" ht="15.75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1" ht="16.5" thickBot="1">
      <c r="A3" s="111" t="s">
        <v>2</v>
      </c>
      <c r="B3" s="112"/>
      <c r="C3" s="112"/>
      <c r="D3" s="112"/>
      <c r="E3" s="112"/>
      <c r="F3" s="112"/>
      <c r="G3" s="112"/>
      <c r="H3" s="112"/>
      <c r="I3" s="112"/>
      <c r="J3" s="113"/>
    </row>
    <row r="4" spans="1:11" ht="13.5" thickBot="1">
      <c r="A4" s="1"/>
      <c r="B4" s="2"/>
      <c r="C4" s="3"/>
      <c r="D4" s="114" t="str">
        <f>+[3]mesvsmes!D4</f>
        <v>MARZO</v>
      </c>
      <c r="E4" s="115"/>
      <c r="F4" s="116"/>
      <c r="G4" s="4"/>
      <c r="H4" s="114" t="str">
        <f>+[3]mesvsmes!J4</f>
        <v>ACUMULADO MARZO</v>
      </c>
      <c r="I4" s="115"/>
      <c r="J4" s="116"/>
    </row>
    <row r="5" spans="1:11">
      <c r="A5" s="5"/>
      <c r="B5" s="6"/>
      <c r="C5" s="7"/>
      <c r="D5" s="8" t="s">
        <v>3</v>
      </c>
      <c r="E5" s="9" t="s">
        <v>4</v>
      </c>
      <c r="F5" s="10" t="s">
        <v>5</v>
      </c>
      <c r="G5" s="11"/>
      <c r="H5" s="8" t="s">
        <v>3</v>
      </c>
      <c r="I5" s="9" t="s">
        <v>4</v>
      </c>
      <c r="J5" s="12" t="s">
        <v>5</v>
      </c>
    </row>
    <row r="6" spans="1:11">
      <c r="A6" s="13" t="s">
        <v>6</v>
      </c>
      <c r="B6" s="14"/>
      <c r="C6" s="15"/>
      <c r="D6" s="16"/>
      <c r="E6" s="17"/>
      <c r="F6" s="18"/>
      <c r="G6" s="19"/>
      <c r="H6" s="16"/>
      <c r="I6" s="17"/>
      <c r="J6" s="20"/>
    </row>
    <row r="7" spans="1:11">
      <c r="A7" s="21" t="s">
        <v>7</v>
      </c>
      <c r="C7" s="23"/>
      <c r="D7" s="24">
        <v>66910131.350000001</v>
      </c>
      <c r="E7" s="25">
        <v>46414300</v>
      </c>
      <c r="F7" s="26">
        <v>-20495831.350000001</v>
      </c>
      <c r="G7" s="23"/>
      <c r="H7" s="27">
        <v>200730394.03999999</v>
      </c>
      <c r="I7" s="25">
        <v>185658200</v>
      </c>
      <c r="J7" s="28">
        <v>-15072194.039999992</v>
      </c>
      <c r="K7" s="29"/>
    </row>
    <row r="8" spans="1:11">
      <c r="A8" s="21" t="s">
        <v>8</v>
      </c>
      <c r="C8" s="23"/>
      <c r="D8" s="30">
        <v>45890987.450000003</v>
      </c>
      <c r="E8" s="31">
        <v>31829631</v>
      </c>
      <c r="F8" s="32">
        <v>-14061356.450000003</v>
      </c>
      <c r="G8" s="23"/>
      <c r="H8" s="33">
        <v>137672962.36000001</v>
      </c>
      <c r="I8" s="17">
        <v>126420437</v>
      </c>
      <c r="J8" s="34">
        <v>-11252525.360000014</v>
      </c>
      <c r="K8" s="29"/>
    </row>
    <row r="9" spans="1:11">
      <c r="A9" s="21" t="s">
        <v>9</v>
      </c>
      <c r="C9" s="23"/>
      <c r="D9" s="30">
        <v>0</v>
      </c>
      <c r="E9" s="31">
        <v>0</v>
      </c>
      <c r="F9" s="32">
        <v>0</v>
      </c>
      <c r="G9" s="35"/>
      <c r="H9" s="36">
        <v>0</v>
      </c>
      <c r="I9" s="31">
        <v>0</v>
      </c>
      <c r="J9" s="34">
        <v>0</v>
      </c>
    </row>
    <row r="10" spans="1:11">
      <c r="B10" s="6" t="s">
        <v>10</v>
      </c>
      <c r="C10" s="23"/>
      <c r="D10" s="37">
        <v>112801118.80000001</v>
      </c>
      <c r="E10" s="38">
        <v>78243931</v>
      </c>
      <c r="F10" s="39">
        <v>-34557187.800000012</v>
      </c>
      <c r="G10" s="23"/>
      <c r="H10" s="37">
        <v>338403356.39999998</v>
      </c>
      <c r="I10" s="38">
        <v>312078637</v>
      </c>
      <c r="J10" s="39">
        <v>-26324719.399999976</v>
      </c>
      <c r="K10" s="29"/>
    </row>
    <row r="11" spans="1:11">
      <c r="A11" s="21" t="s">
        <v>11</v>
      </c>
      <c r="C11" s="23"/>
      <c r="D11" s="27">
        <v>0</v>
      </c>
      <c r="E11" s="25">
        <v>0</v>
      </c>
      <c r="F11" s="32">
        <v>0</v>
      </c>
      <c r="G11" s="23"/>
      <c r="H11" s="40">
        <v>262041</v>
      </c>
      <c r="I11" s="25">
        <v>262041</v>
      </c>
      <c r="J11" s="32">
        <v>0</v>
      </c>
      <c r="K11" s="29"/>
    </row>
    <row r="12" spans="1:11">
      <c r="A12" s="21" t="s">
        <v>12</v>
      </c>
      <c r="C12" s="23"/>
      <c r="D12" s="30">
        <v>1248940.78</v>
      </c>
      <c r="E12" s="17">
        <v>1248940.78</v>
      </c>
      <c r="F12" s="32">
        <v>0</v>
      </c>
      <c r="G12" s="23"/>
      <c r="H12" s="16">
        <v>3663864.7800000003</v>
      </c>
      <c r="I12" s="17">
        <v>3663864.7800000003</v>
      </c>
      <c r="J12" s="32">
        <v>0</v>
      </c>
      <c r="K12" s="41"/>
    </row>
    <row r="13" spans="1:11">
      <c r="A13" s="21" t="s">
        <v>13</v>
      </c>
      <c r="C13" s="23"/>
      <c r="D13" s="30">
        <v>11178514.4</v>
      </c>
      <c r="E13" s="31">
        <v>11178514.4</v>
      </c>
      <c r="F13" s="32">
        <v>0</v>
      </c>
      <c r="G13" s="23"/>
      <c r="H13" s="42">
        <v>19585138.25</v>
      </c>
      <c r="I13" s="31">
        <v>19585138.25</v>
      </c>
      <c r="J13" s="32">
        <v>0</v>
      </c>
      <c r="K13" s="29"/>
    </row>
    <row r="14" spans="1:11">
      <c r="A14" s="21" t="s">
        <v>14</v>
      </c>
      <c r="C14" s="23"/>
      <c r="D14" s="30">
        <v>7329115.6799999997</v>
      </c>
      <c r="E14" s="17">
        <v>7329115.6799999997</v>
      </c>
      <c r="F14" s="32">
        <v>0</v>
      </c>
      <c r="G14" s="23"/>
      <c r="H14" s="16">
        <v>20161744.68</v>
      </c>
      <c r="I14" s="17">
        <v>20161744.68</v>
      </c>
      <c r="J14" s="32">
        <v>0</v>
      </c>
      <c r="K14" s="41"/>
    </row>
    <row r="15" spans="1:11">
      <c r="B15" s="6" t="s">
        <v>15</v>
      </c>
      <c r="C15" s="23"/>
      <c r="D15" s="37">
        <v>19756570.859999999</v>
      </c>
      <c r="E15" s="38">
        <v>19756570.859999999</v>
      </c>
      <c r="F15" s="39">
        <v>0</v>
      </c>
      <c r="G15" s="23"/>
      <c r="H15" s="37">
        <v>43672788.710000001</v>
      </c>
      <c r="I15" s="38">
        <v>43672788.710000001</v>
      </c>
      <c r="J15" s="39">
        <v>0</v>
      </c>
      <c r="K15" s="29"/>
    </row>
    <row r="16" spans="1:11">
      <c r="A16" s="21" t="s">
        <v>16</v>
      </c>
      <c r="C16" s="23"/>
      <c r="D16" s="27">
        <v>2342317.7208286966</v>
      </c>
      <c r="E16" s="43">
        <v>3003954</v>
      </c>
      <c r="F16" s="34">
        <v>661636.27917130338</v>
      </c>
      <c r="G16" s="45"/>
      <c r="H16" s="27">
        <v>32139853.286165446</v>
      </c>
      <c r="I16" s="43">
        <v>30471825</v>
      </c>
      <c r="J16" s="28">
        <v>-1668028.286165446</v>
      </c>
      <c r="K16" s="29"/>
    </row>
    <row r="17" spans="1:11">
      <c r="A17" s="21" t="s">
        <v>17</v>
      </c>
      <c r="C17" s="23"/>
      <c r="D17" s="30">
        <v>1889373.9353871543</v>
      </c>
      <c r="E17" s="44">
        <v>1287610.8500000001</v>
      </c>
      <c r="F17" s="34">
        <v>-601763.08538715425</v>
      </c>
      <c r="G17" s="45"/>
      <c r="H17" s="33">
        <v>116337615.21505968</v>
      </c>
      <c r="I17" s="44">
        <v>114071473.84999999</v>
      </c>
      <c r="J17" s="34">
        <v>-2266141.3650596887</v>
      </c>
      <c r="K17" s="29"/>
    </row>
    <row r="18" spans="1:11">
      <c r="A18" s="21" t="s">
        <v>18</v>
      </c>
      <c r="C18" s="23"/>
      <c r="D18" s="30">
        <v>5340735.2652949458</v>
      </c>
      <c r="E18" s="44">
        <v>7666720.6399999997</v>
      </c>
      <c r="F18" s="34">
        <v>2325985.3747050539</v>
      </c>
      <c r="G18" s="45"/>
      <c r="H18" s="33">
        <v>37075191.59238252</v>
      </c>
      <c r="I18" s="44">
        <v>38603679.329999998</v>
      </c>
      <c r="J18" s="34">
        <v>1528487.7376174778</v>
      </c>
      <c r="K18" s="29"/>
    </row>
    <row r="19" spans="1:11">
      <c r="A19" s="21" t="s">
        <v>19</v>
      </c>
      <c r="C19" s="23"/>
      <c r="D19" s="30">
        <v>280740.97860134137</v>
      </c>
      <c r="E19" s="44">
        <v>311966</v>
      </c>
      <c r="F19" s="34">
        <v>31225.021398658631</v>
      </c>
      <c r="G19" s="45"/>
      <c r="H19" s="33">
        <v>1391277.3480864561</v>
      </c>
      <c r="I19" s="44">
        <v>637161</v>
      </c>
      <c r="J19" s="34">
        <v>-754116.34808645607</v>
      </c>
      <c r="K19" s="29"/>
    </row>
    <row r="20" spans="1:11">
      <c r="A20" s="21" t="s">
        <v>20</v>
      </c>
      <c r="C20" s="23"/>
      <c r="D20" s="30">
        <v>223979.47546942436</v>
      </c>
      <c r="E20" s="44">
        <v>472335.66</v>
      </c>
      <c r="F20" s="34">
        <v>248356.18453057561</v>
      </c>
      <c r="G20" s="45"/>
      <c r="H20" s="33">
        <v>1587617.5063626289</v>
      </c>
      <c r="I20" s="44">
        <v>1639449.5699999998</v>
      </c>
      <c r="J20" s="34">
        <v>51832.063637370942</v>
      </c>
      <c r="K20" s="29"/>
    </row>
    <row r="21" spans="1:11">
      <c r="A21" s="21" t="s">
        <v>21</v>
      </c>
      <c r="C21" s="23"/>
      <c r="D21" s="30">
        <v>21439700.335259475</v>
      </c>
      <c r="E21" s="44">
        <v>2756121.43</v>
      </c>
      <c r="F21" s="34">
        <v>-18683578.905259475</v>
      </c>
      <c r="G21" s="45"/>
      <c r="H21" s="33">
        <v>26368962.852859724</v>
      </c>
      <c r="I21" s="44">
        <v>17018976.59</v>
      </c>
      <c r="J21" s="34">
        <v>-9349986.2628597245</v>
      </c>
      <c r="K21" s="29"/>
    </row>
    <row r="22" spans="1:11">
      <c r="A22" s="21" t="s">
        <v>22</v>
      </c>
      <c r="C22" s="23"/>
      <c r="D22" s="30">
        <v>1346152.2037505282</v>
      </c>
      <c r="E22" s="44">
        <v>576194.36</v>
      </c>
      <c r="F22" s="34">
        <v>-769957.84375052818</v>
      </c>
      <c r="G22" s="45"/>
      <c r="H22" s="33">
        <v>3417322.2794804145</v>
      </c>
      <c r="I22" s="44">
        <v>1938799.69</v>
      </c>
      <c r="J22" s="34">
        <v>-1478522.5894804145</v>
      </c>
      <c r="K22" s="29"/>
    </row>
    <row r="23" spans="1:11">
      <c r="A23" s="21" t="s">
        <v>23</v>
      </c>
      <c r="C23" s="23"/>
      <c r="D23" s="30">
        <v>469484.39043978159</v>
      </c>
      <c r="E23" s="44">
        <v>1613602.49</v>
      </c>
      <c r="F23" s="34">
        <v>1144118.0995602184</v>
      </c>
      <c r="G23" s="45"/>
      <c r="H23" s="33">
        <v>2202566.6035424685</v>
      </c>
      <c r="I23" s="44">
        <v>2647340.37</v>
      </c>
      <c r="J23" s="34">
        <v>444773.7664575316</v>
      </c>
    </row>
    <row r="24" spans="1:11">
      <c r="A24" s="21" t="s">
        <v>24</v>
      </c>
      <c r="C24" s="23"/>
      <c r="D24" s="30">
        <v>750805.89580742421</v>
      </c>
      <c r="E24" s="44">
        <v>2724284.6</v>
      </c>
      <c r="F24" s="34">
        <v>1973478.704192576</v>
      </c>
      <c r="G24" s="45"/>
      <c r="H24" s="33">
        <v>7711564.6157305548</v>
      </c>
      <c r="I24" s="44">
        <v>11681092.889999999</v>
      </c>
      <c r="J24" s="34">
        <v>3969528.2742694439</v>
      </c>
      <c r="K24" s="29"/>
    </row>
    <row r="25" spans="1:11">
      <c r="B25" s="6" t="s">
        <v>25</v>
      </c>
      <c r="C25" s="23"/>
      <c r="D25" s="37">
        <v>34083290.200838774</v>
      </c>
      <c r="E25" s="38">
        <v>20412790.029999997</v>
      </c>
      <c r="F25" s="39">
        <v>-13670500.170838777</v>
      </c>
      <c r="G25" s="23"/>
      <c r="H25" s="37">
        <v>228231971.29966989</v>
      </c>
      <c r="I25" s="38">
        <v>218709798.28999999</v>
      </c>
      <c r="J25" s="46">
        <v>-9522173.0096698999</v>
      </c>
      <c r="K25" s="29"/>
    </row>
    <row r="26" spans="1:11">
      <c r="C26" s="7" t="s">
        <v>26</v>
      </c>
      <c r="D26" s="47">
        <v>166640979.86083877</v>
      </c>
      <c r="E26" s="48">
        <v>118413291.89</v>
      </c>
      <c r="F26" s="49">
        <v>-48227687.97083877</v>
      </c>
      <c r="G26" s="23"/>
      <c r="H26" s="47">
        <v>610308116.40966988</v>
      </c>
      <c r="I26" s="48">
        <v>574461224</v>
      </c>
      <c r="J26" s="49">
        <v>-35846892.409669876</v>
      </c>
      <c r="K26" s="29"/>
    </row>
    <row r="27" spans="1:11">
      <c r="C27" s="7"/>
      <c r="D27" s="50"/>
      <c r="E27" s="51"/>
      <c r="F27" s="52"/>
      <c r="G27" s="23"/>
      <c r="H27" s="50"/>
      <c r="I27" s="51"/>
      <c r="J27" s="52"/>
      <c r="K27" s="29"/>
    </row>
    <row r="28" spans="1:11">
      <c r="B28" s="22" t="s">
        <v>27</v>
      </c>
      <c r="C28" s="7"/>
      <c r="D28" s="53">
        <v>1191913.7406676554</v>
      </c>
      <c r="E28" s="54">
        <v>998408.8</v>
      </c>
      <c r="F28" s="55">
        <v>-193504.94066765532</v>
      </c>
      <c r="G28" s="23"/>
      <c r="H28" s="53">
        <v>27779623.425179861</v>
      </c>
      <c r="I28" s="54">
        <v>28471363.390000001</v>
      </c>
      <c r="J28" s="55">
        <v>691739.96482013911</v>
      </c>
      <c r="K28" s="29"/>
    </row>
    <row r="29" spans="1:11">
      <c r="C29" s="7" t="s">
        <v>28</v>
      </c>
      <c r="D29" s="47">
        <v>165449066.12017113</v>
      </c>
      <c r="E29" s="48">
        <v>117414883.09</v>
      </c>
      <c r="F29" s="49">
        <v>-48034183.030171126</v>
      </c>
      <c r="G29" s="23"/>
      <c r="H29" s="47">
        <v>582528492.98449004</v>
      </c>
      <c r="I29" s="48">
        <v>545989860.61000001</v>
      </c>
      <c r="J29" s="49">
        <v>-36538632.374490023</v>
      </c>
      <c r="K29" s="41"/>
    </row>
    <row r="30" spans="1:11">
      <c r="A30" s="56" t="s">
        <v>29</v>
      </c>
      <c r="C30" s="23"/>
      <c r="D30" s="57"/>
      <c r="E30" s="58"/>
      <c r="F30" s="18"/>
      <c r="G30" s="23"/>
      <c r="H30" s="16"/>
      <c r="I30" s="17"/>
      <c r="J30" s="20"/>
      <c r="K30" s="59"/>
    </row>
    <row r="31" spans="1:11">
      <c r="A31" s="13" t="s">
        <v>30</v>
      </c>
      <c r="B31" s="60"/>
      <c r="C31" s="61"/>
      <c r="D31" s="16"/>
      <c r="E31" s="17"/>
      <c r="F31" s="18"/>
      <c r="G31" s="23"/>
      <c r="H31" s="16"/>
      <c r="I31" s="17"/>
      <c r="J31" s="20"/>
      <c r="K31" s="59"/>
    </row>
    <row r="32" spans="1:11">
      <c r="A32" s="21" t="s">
        <v>31</v>
      </c>
      <c r="C32" s="23"/>
      <c r="D32" s="102">
        <v>106416499.81020412</v>
      </c>
      <c r="E32" s="74">
        <v>96892326.140000001</v>
      </c>
      <c r="F32" s="75">
        <v>-9524173.6702041179</v>
      </c>
      <c r="G32" s="45"/>
      <c r="H32" s="27">
        <v>287083363.78753662</v>
      </c>
      <c r="I32" s="43">
        <v>280991135.5</v>
      </c>
      <c r="J32" s="103">
        <v>-6092228.2875366211</v>
      </c>
    </row>
    <row r="33" spans="1:11">
      <c r="A33" s="21" t="s">
        <v>32</v>
      </c>
      <c r="C33" s="23"/>
      <c r="D33" s="33">
        <v>21531612.164294362</v>
      </c>
      <c r="E33" s="44">
        <v>24034641.699999999</v>
      </c>
      <c r="F33" s="34">
        <v>2503029.5357056372</v>
      </c>
      <c r="G33" s="45"/>
      <c r="H33" s="33">
        <v>46515369.069620676</v>
      </c>
      <c r="I33" s="44">
        <v>49449391.739999995</v>
      </c>
      <c r="J33" s="104">
        <v>2934022.6703793183</v>
      </c>
      <c r="K33" s="29"/>
    </row>
    <row r="34" spans="1:11">
      <c r="A34" s="21" t="s">
        <v>33</v>
      </c>
      <c r="C34" s="23"/>
      <c r="D34" s="33">
        <v>6563334.8549330058</v>
      </c>
      <c r="E34" s="44">
        <v>8753949</v>
      </c>
      <c r="F34" s="34">
        <v>2190614.1450669942</v>
      </c>
      <c r="G34" s="45"/>
      <c r="H34" s="33">
        <v>22787862.74027529</v>
      </c>
      <c r="I34" s="17">
        <v>24420533.879999999</v>
      </c>
      <c r="J34" s="104">
        <v>1632671.1397247091</v>
      </c>
    </row>
    <row r="35" spans="1:11">
      <c r="A35" s="21" t="s">
        <v>34</v>
      </c>
      <c r="C35" s="23"/>
      <c r="D35" s="33">
        <v>3353876.1444729641</v>
      </c>
      <c r="E35" s="44">
        <v>4059536.31</v>
      </c>
      <c r="F35" s="34">
        <v>705660.16552703595</v>
      </c>
      <c r="G35" s="45"/>
      <c r="H35" s="33">
        <v>8301283.1909902394</v>
      </c>
      <c r="I35" s="44">
        <v>7653957.3399999999</v>
      </c>
      <c r="J35" s="104">
        <v>-647325.85099023953</v>
      </c>
    </row>
    <row r="36" spans="1:11">
      <c r="A36" s="21" t="s">
        <v>35</v>
      </c>
      <c r="C36" s="23"/>
      <c r="D36" s="33">
        <v>2807079.1143083978</v>
      </c>
      <c r="E36" s="44">
        <v>4881579.41</v>
      </c>
      <c r="F36" s="34">
        <v>2074500.2956916024</v>
      </c>
      <c r="G36" s="45"/>
      <c r="H36" s="33">
        <v>9281421.6628752407</v>
      </c>
      <c r="I36" s="44">
        <v>10310672.560000001</v>
      </c>
      <c r="J36" s="104">
        <v>1029250.8971247599</v>
      </c>
    </row>
    <row r="37" spans="1:11">
      <c r="B37" s="6" t="s">
        <v>36</v>
      </c>
      <c r="C37" s="23"/>
      <c r="D37" s="37">
        <v>140672402.08821282</v>
      </c>
      <c r="E37" s="38">
        <v>138622031.56</v>
      </c>
      <c r="F37" s="39">
        <v>-2050370.5282128155</v>
      </c>
      <c r="G37" s="23"/>
      <c r="H37" s="37">
        <v>373969300.45129806</v>
      </c>
      <c r="I37" s="38">
        <v>372825691.01999998</v>
      </c>
      <c r="J37" s="67">
        <v>-1143609.4312980771</v>
      </c>
    </row>
    <row r="38" spans="1:11">
      <c r="A38" s="21" t="s">
        <v>37</v>
      </c>
      <c r="C38" s="23"/>
      <c r="D38" s="62">
        <v>56184.37066063915</v>
      </c>
      <c r="E38" s="68">
        <v>148342.01</v>
      </c>
      <c r="F38" s="64">
        <v>92157.63933936086</v>
      </c>
      <c r="G38" s="23"/>
      <c r="H38" s="40">
        <v>189501.84622299712</v>
      </c>
      <c r="I38" s="25">
        <v>356851.71</v>
      </c>
      <c r="J38" s="65">
        <v>167349.8637770029</v>
      </c>
    </row>
    <row r="39" spans="1:11">
      <c r="A39" s="21" t="s">
        <v>38</v>
      </c>
      <c r="C39" s="23"/>
      <c r="D39" s="16">
        <v>135428.48372408206</v>
      </c>
      <c r="E39" s="17">
        <v>42256.86</v>
      </c>
      <c r="F39" s="32">
        <v>-93171.623724082063</v>
      </c>
      <c r="G39" s="23"/>
      <c r="H39" s="16">
        <v>348477.14335567091</v>
      </c>
      <c r="I39" s="17">
        <v>197869.44</v>
      </c>
      <c r="J39" s="66">
        <v>-150607.70335567091</v>
      </c>
    </row>
    <row r="40" spans="1:11">
      <c r="A40" s="21" t="s">
        <v>39</v>
      </c>
      <c r="C40" s="23"/>
      <c r="D40" s="16">
        <v>251561.60554336922</v>
      </c>
      <c r="E40" s="17">
        <v>303788.63</v>
      </c>
      <c r="F40" s="32">
        <v>52227.024456630781</v>
      </c>
      <c r="G40" s="23"/>
      <c r="H40" s="16">
        <v>748394.28821135708</v>
      </c>
      <c r="I40" s="17">
        <v>923654.48</v>
      </c>
      <c r="J40" s="66">
        <v>175260.1917886429</v>
      </c>
    </row>
    <row r="41" spans="1:11">
      <c r="A41" s="21" t="s">
        <v>40</v>
      </c>
      <c r="C41" s="23"/>
      <c r="D41" s="16">
        <v>20453.36594716099</v>
      </c>
      <c r="E41" s="17">
        <v>3051</v>
      </c>
      <c r="F41" s="32">
        <v>-17402.36594716099</v>
      </c>
      <c r="G41" s="23"/>
      <c r="H41" s="16">
        <v>53126.618059319429</v>
      </c>
      <c r="I41" s="17">
        <v>65591.489999999991</v>
      </c>
      <c r="J41" s="66">
        <v>12464.871940680561</v>
      </c>
    </row>
    <row r="42" spans="1:11">
      <c r="A42" s="21" t="s">
        <v>41</v>
      </c>
      <c r="C42" s="23"/>
      <c r="D42" s="16">
        <v>170994.7542258678</v>
      </c>
      <c r="E42" s="17">
        <v>17616.63</v>
      </c>
      <c r="F42" s="32">
        <v>-153378.1242258678</v>
      </c>
      <c r="G42" s="23"/>
      <c r="H42" s="16">
        <v>304881.97996600647</v>
      </c>
      <c r="I42" s="17">
        <v>64230.869999999995</v>
      </c>
      <c r="J42" s="66">
        <v>-240651.10996600648</v>
      </c>
    </row>
    <row r="43" spans="1:11">
      <c r="A43" s="21" t="s">
        <v>42</v>
      </c>
      <c r="C43" s="23"/>
      <c r="D43" s="42">
        <v>0</v>
      </c>
      <c r="E43" s="31">
        <v>0</v>
      </c>
      <c r="F43" s="32">
        <v>0</v>
      </c>
      <c r="G43" s="69"/>
      <c r="H43" s="42">
        <v>0</v>
      </c>
      <c r="I43" s="31">
        <v>0</v>
      </c>
      <c r="J43" s="66">
        <v>0</v>
      </c>
    </row>
    <row r="44" spans="1:11">
      <c r="A44" s="21" t="s">
        <v>43</v>
      </c>
      <c r="C44" s="23"/>
      <c r="D44" s="16">
        <v>6240.9007230396001</v>
      </c>
      <c r="E44" s="17">
        <v>6941</v>
      </c>
      <c r="F44" s="32">
        <v>700.09927696039995</v>
      </c>
      <c r="G44" s="23"/>
      <c r="H44" s="16">
        <v>140053.30401534471</v>
      </c>
      <c r="I44" s="17">
        <v>45516.29</v>
      </c>
      <c r="J44" s="66">
        <v>-94537.014015344699</v>
      </c>
    </row>
    <row r="45" spans="1:11">
      <c r="A45" s="21" t="s">
        <v>44</v>
      </c>
      <c r="C45" s="23"/>
      <c r="D45" s="16">
        <v>0</v>
      </c>
      <c r="E45" s="70">
        <v>6379.42</v>
      </c>
      <c r="F45" s="32">
        <v>6379.42</v>
      </c>
      <c r="G45" s="23"/>
      <c r="H45" s="16">
        <v>2896.6989344728831</v>
      </c>
      <c r="I45" s="17">
        <v>15215.75</v>
      </c>
      <c r="J45" s="66">
        <v>12319.051065527117</v>
      </c>
    </row>
    <row r="46" spans="1:11">
      <c r="B46" s="6" t="s">
        <v>45</v>
      </c>
      <c r="C46" s="23"/>
      <c r="D46" s="37">
        <v>640863.48082415888</v>
      </c>
      <c r="E46" s="71">
        <v>528375.55000000005</v>
      </c>
      <c r="F46" s="39">
        <v>-112487.93082415883</v>
      </c>
      <c r="G46" s="23"/>
      <c r="H46" s="37">
        <v>1787331.8787651686</v>
      </c>
      <c r="I46" s="71">
        <v>1668929.0299999998</v>
      </c>
      <c r="J46" s="67">
        <v>-118402.8487651688</v>
      </c>
    </row>
    <row r="47" spans="1:11">
      <c r="C47" s="7" t="s">
        <v>46</v>
      </c>
      <c r="D47" s="72">
        <v>141313265.56903699</v>
      </c>
      <c r="E47" s="71">
        <v>139150408.11000001</v>
      </c>
      <c r="F47" s="39">
        <v>-2162857.4590369761</v>
      </c>
      <c r="G47" s="23"/>
      <c r="H47" s="72">
        <v>375756632.33006322</v>
      </c>
      <c r="I47" s="71">
        <v>374494620.04999995</v>
      </c>
      <c r="J47" s="67">
        <v>-1262012.2800632715</v>
      </c>
    </row>
    <row r="48" spans="1:11">
      <c r="A48" s="21" t="s">
        <v>47</v>
      </c>
      <c r="C48" s="23"/>
      <c r="D48" s="73">
        <v>0</v>
      </c>
      <c r="E48" s="74">
        <v>0</v>
      </c>
      <c r="F48" s="75">
        <v>0</v>
      </c>
      <c r="G48" s="23"/>
      <c r="H48" s="40">
        <v>0</v>
      </c>
      <c r="I48" s="25">
        <v>248240</v>
      </c>
      <c r="J48" s="65">
        <v>248240</v>
      </c>
    </row>
    <row r="49" spans="1:11">
      <c r="A49" s="21" t="s">
        <v>48</v>
      </c>
      <c r="C49" s="23"/>
      <c r="D49" s="76">
        <v>5964.6924705478896</v>
      </c>
      <c r="E49" s="77">
        <v>131130</v>
      </c>
      <c r="F49" s="34">
        <v>125165.30752945211</v>
      </c>
      <c r="G49" s="23"/>
      <c r="H49" s="30">
        <v>25336.765552142646</v>
      </c>
      <c r="I49" s="17">
        <v>163287.70000000001</v>
      </c>
      <c r="J49" s="78">
        <v>137950.93444785738</v>
      </c>
    </row>
    <row r="50" spans="1:11">
      <c r="A50" s="21" t="s">
        <v>49</v>
      </c>
      <c r="C50" s="23"/>
      <c r="D50" s="76">
        <v>0</v>
      </c>
      <c r="E50" s="77">
        <v>0</v>
      </c>
      <c r="F50" s="34">
        <v>0</v>
      </c>
      <c r="G50" s="23"/>
      <c r="H50" s="30">
        <v>0</v>
      </c>
      <c r="I50" s="17">
        <v>0</v>
      </c>
      <c r="J50" s="78">
        <v>0</v>
      </c>
    </row>
    <row r="51" spans="1:11">
      <c r="A51" s="21" t="s">
        <v>50</v>
      </c>
      <c r="C51" s="23"/>
      <c r="D51" s="76">
        <v>4921507.1626097225</v>
      </c>
      <c r="E51" s="77">
        <v>10456527.130000001</v>
      </c>
      <c r="F51" s="32">
        <v>5535019.9673902784</v>
      </c>
      <c r="G51" s="23"/>
      <c r="H51" s="30">
        <v>10029703.087945888</v>
      </c>
      <c r="I51" s="17">
        <v>15957934.470000001</v>
      </c>
      <c r="J51" s="104">
        <v>5928231.3820541129</v>
      </c>
      <c r="K51" s="29"/>
    </row>
    <row r="52" spans="1:11">
      <c r="A52" s="21" t="s">
        <v>51</v>
      </c>
      <c r="C52" s="23"/>
      <c r="D52" s="76">
        <v>0</v>
      </c>
      <c r="E52" s="77">
        <v>0</v>
      </c>
      <c r="F52" s="32">
        <v>0</v>
      </c>
      <c r="G52" s="23"/>
      <c r="H52" s="30">
        <v>0</v>
      </c>
      <c r="I52" s="17">
        <v>97731.8</v>
      </c>
      <c r="J52" s="66">
        <v>97731.8</v>
      </c>
    </row>
    <row r="53" spans="1:11">
      <c r="A53" s="21" t="s">
        <v>52</v>
      </c>
      <c r="C53" s="23"/>
      <c r="D53" s="76">
        <v>434068.05608095665</v>
      </c>
      <c r="E53" s="77">
        <v>848920.58</v>
      </c>
      <c r="F53" s="32">
        <v>414852.52391904331</v>
      </c>
      <c r="G53" s="23"/>
      <c r="H53" s="30">
        <v>1292110.3068424747</v>
      </c>
      <c r="I53" s="17">
        <v>1481110.56</v>
      </c>
      <c r="J53" s="66">
        <v>189000.25315752532</v>
      </c>
      <c r="K53" s="29"/>
    </row>
    <row r="54" spans="1:11">
      <c r="A54" s="21" t="s">
        <v>53</v>
      </c>
      <c r="C54" s="23"/>
      <c r="D54" s="76">
        <v>595795.38484823937</v>
      </c>
      <c r="E54" s="77">
        <v>396538.05</v>
      </c>
      <c r="F54" s="32">
        <v>-199257.33484823938</v>
      </c>
      <c r="G54" s="23"/>
      <c r="H54" s="30">
        <v>2232215.1686755586</v>
      </c>
      <c r="I54" s="17">
        <v>2883513.2699999996</v>
      </c>
      <c r="J54" s="66">
        <v>651298.10132444091</v>
      </c>
      <c r="K54" s="29"/>
    </row>
    <row r="55" spans="1:11">
      <c r="A55" s="21" t="s">
        <v>54</v>
      </c>
      <c r="C55" s="23"/>
      <c r="D55" s="76">
        <v>18102.235813956857</v>
      </c>
      <c r="E55" s="77">
        <v>0</v>
      </c>
      <c r="F55" s="32">
        <v>-18102.235813956857</v>
      </c>
      <c r="G55" s="23"/>
      <c r="H55" s="30">
        <v>178967.40418922727</v>
      </c>
      <c r="I55" s="17">
        <v>0</v>
      </c>
      <c r="J55" s="66">
        <v>-178967.40418922727</v>
      </c>
      <c r="K55" s="29"/>
    </row>
    <row r="56" spans="1:11">
      <c r="A56" s="21" t="s">
        <v>55</v>
      </c>
      <c r="C56" s="23"/>
      <c r="D56" s="76">
        <v>7734.0255751736095</v>
      </c>
      <c r="E56" s="77">
        <v>284152.69</v>
      </c>
      <c r="F56" s="32">
        <v>276418.66442482639</v>
      </c>
      <c r="G56" s="23"/>
      <c r="H56" s="30">
        <v>632313.64015346451</v>
      </c>
      <c r="I56" s="17">
        <v>128897.15</v>
      </c>
      <c r="J56" s="66">
        <v>-503416.49015346449</v>
      </c>
      <c r="K56" s="29"/>
    </row>
    <row r="57" spans="1:11">
      <c r="A57" s="21" t="s">
        <v>56</v>
      </c>
      <c r="C57" s="23"/>
      <c r="D57" s="76">
        <v>-13113.091676637947</v>
      </c>
      <c r="E57" s="77">
        <v>-57048</v>
      </c>
      <c r="F57" s="32">
        <v>-43934.908323362055</v>
      </c>
      <c r="G57" s="23"/>
      <c r="H57" s="30">
        <v>826189.50889679918</v>
      </c>
      <c r="I57" s="17">
        <v>65558</v>
      </c>
      <c r="J57" s="66">
        <v>-760631.50889679918</v>
      </c>
      <c r="K57" s="29"/>
    </row>
    <row r="58" spans="1:11">
      <c r="A58" s="21" t="s">
        <v>57</v>
      </c>
      <c r="C58" s="23"/>
      <c r="D58" s="76"/>
      <c r="E58" s="77">
        <v>0</v>
      </c>
      <c r="F58" s="32">
        <v>0</v>
      </c>
      <c r="G58" s="23"/>
      <c r="H58" s="30">
        <v>0</v>
      </c>
      <c r="I58" s="31">
        <v>0</v>
      </c>
      <c r="J58" s="66">
        <v>0</v>
      </c>
      <c r="K58" s="29"/>
    </row>
    <row r="59" spans="1:11">
      <c r="B59" s="6" t="s">
        <v>58</v>
      </c>
      <c r="C59" s="23"/>
      <c r="D59" s="72">
        <v>5970058.4657219592</v>
      </c>
      <c r="E59" s="71">
        <v>12060221.450000001</v>
      </c>
      <c r="F59" s="39">
        <v>6090162.9842780419</v>
      </c>
      <c r="G59" s="23"/>
      <c r="H59" s="72">
        <v>15216835.882255554</v>
      </c>
      <c r="I59" s="71">
        <v>21026272.949999999</v>
      </c>
      <c r="J59" s="67">
        <v>5809437.0677444451</v>
      </c>
    </row>
    <row r="60" spans="1:11">
      <c r="C60" s="7" t="s">
        <v>59</v>
      </c>
      <c r="D60" s="79">
        <v>147283324.03475896</v>
      </c>
      <c r="E60" s="80">
        <v>151210628.56</v>
      </c>
      <c r="F60" s="49">
        <v>3927304.5252410471</v>
      </c>
      <c r="G60" s="23"/>
      <c r="H60" s="79">
        <v>390973468.21231878</v>
      </c>
      <c r="I60" s="80">
        <v>395520892.99999994</v>
      </c>
      <c r="J60" s="81">
        <v>4547424.7876811624</v>
      </c>
    </row>
    <row r="61" spans="1:11">
      <c r="A61" s="56" t="s">
        <v>60</v>
      </c>
      <c r="C61" s="7"/>
      <c r="D61" s="16"/>
      <c r="E61" s="58"/>
      <c r="F61" s="18"/>
      <c r="G61" s="23"/>
      <c r="H61" s="16"/>
      <c r="I61" s="58"/>
      <c r="J61" s="18"/>
    </row>
    <row r="62" spans="1:11">
      <c r="A62" s="21" t="s">
        <v>31</v>
      </c>
      <c r="C62" s="7"/>
      <c r="D62" s="40">
        <v>11746532.560000001</v>
      </c>
      <c r="E62" s="25">
        <v>11746532.560000001</v>
      </c>
      <c r="F62" s="26">
        <v>0</v>
      </c>
      <c r="G62" s="23"/>
      <c r="H62" s="40">
        <v>33242178.200000003</v>
      </c>
      <c r="I62" s="25">
        <v>33242178.200000003</v>
      </c>
      <c r="J62" s="26">
        <v>0</v>
      </c>
    </row>
    <row r="63" spans="1:11">
      <c r="A63" s="21" t="s">
        <v>32</v>
      </c>
      <c r="C63" s="7"/>
      <c r="D63" s="42">
        <v>1471013.62</v>
      </c>
      <c r="E63" s="31">
        <v>1471013.62</v>
      </c>
      <c r="F63" s="32">
        <v>0</v>
      </c>
      <c r="G63" s="23"/>
      <c r="H63" s="82">
        <v>4528164.78</v>
      </c>
      <c r="I63" s="17">
        <v>4528164.78</v>
      </c>
      <c r="J63" s="32">
        <v>0</v>
      </c>
      <c r="K63" s="29"/>
    </row>
    <row r="64" spans="1:11">
      <c r="A64" s="21" t="s">
        <v>61</v>
      </c>
      <c r="C64" s="7"/>
      <c r="D64" s="42">
        <v>508970.76</v>
      </c>
      <c r="E64" s="31">
        <v>508970.76</v>
      </c>
      <c r="F64" s="32">
        <v>0</v>
      </c>
      <c r="G64" s="23"/>
      <c r="H64" s="82">
        <v>1519485.95</v>
      </c>
      <c r="I64" s="17">
        <v>1519485.95</v>
      </c>
      <c r="J64" s="32">
        <v>0</v>
      </c>
    </row>
    <row r="65" spans="1:11">
      <c r="A65" s="21" t="s">
        <v>34</v>
      </c>
      <c r="C65" s="7"/>
      <c r="D65" s="42">
        <v>434218.21</v>
      </c>
      <c r="E65" s="31">
        <v>434218.21</v>
      </c>
      <c r="F65" s="32">
        <v>0</v>
      </c>
      <c r="G65" s="23"/>
      <c r="H65" s="82">
        <v>560640.59000000008</v>
      </c>
      <c r="I65" s="17">
        <v>560640.59000000008</v>
      </c>
      <c r="J65" s="32">
        <v>0</v>
      </c>
    </row>
    <row r="66" spans="1:11">
      <c r="A66" s="21" t="s">
        <v>62</v>
      </c>
      <c r="C66" s="7"/>
      <c r="D66" s="42">
        <v>0</v>
      </c>
      <c r="E66" s="31">
        <v>0</v>
      </c>
      <c r="F66" s="32">
        <v>0</v>
      </c>
      <c r="G66" s="23"/>
      <c r="H66" s="83">
        <v>0</v>
      </c>
      <c r="I66" s="84">
        <v>0</v>
      </c>
      <c r="J66" s="32">
        <v>0</v>
      </c>
    </row>
    <row r="67" spans="1:11">
      <c r="A67" s="21" t="s">
        <v>35</v>
      </c>
      <c r="C67" s="7"/>
      <c r="D67" s="42">
        <v>1100763.99</v>
      </c>
      <c r="E67" s="31">
        <v>1100763.99</v>
      </c>
      <c r="F67" s="32">
        <v>0</v>
      </c>
      <c r="G67" s="23"/>
      <c r="H67" s="82">
        <v>2630373.37</v>
      </c>
      <c r="I67" s="17">
        <v>2630373.37</v>
      </c>
      <c r="J67" s="32">
        <v>0</v>
      </c>
    </row>
    <row r="68" spans="1:11">
      <c r="B68" s="6" t="s">
        <v>63</v>
      </c>
      <c r="C68" s="7"/>
      <c r="D68" s="85">
        <v>15261500.140000001</v>
      </c>
      <c r="E68" s="86">
        <v>15261500.140000001</v>
      </c>
      <c r="F68" s="87">
        <v>0</v>
      </c>
      <c r="G68" s="23"/>
      <c r="H68" s="85">
        <v>42480842.890000008</v>
      </c>
      <c r="I68" s="86">
        <v>42480842.890000008</v>
      </c>
      <c r="J68" s="88">
        <v>0</v>
      </c>
    </row>
    <row r="69" spans="1:11">
      <c r="A69" s="21" t="s">
        <v>50</v>
      </c>
      <c r="B69" s="6"/>
      <c r="C69" s="7"/>
      <c r="D69" s="40">
        <v>11320569.77</v>
      </c>
      <c r="E69" s="25">
        <v>11320569.77</v>
      </c>
      <c r="F69" s="26">
        <v>0</v>
      </c>
      <c r="G69" s="23"/>
      <c r="H69" s="40">
        <v>19824687.539999999</v>
      </c>
      <c r="I69" s="25">
        <v>19824687.539999999</v>
      </c>
      <c r="J69" s="89">
        <v>0</v>
      </c>
    </row>
    <row r="70" spans="1:11">
      <c r="A70" s="21" t="s">
        <v>64</v>
      </c>
      <c r="C70" s="7"/>
      <c r="D70" s="42">
        <v>2407386.38</v>
      </c>
      <c r="E70" s="31">
        <v>2407386.38</v>
      </c>
      <c r="F70" s="32">
        <v>0</v>
      </c>
      <c r="G70" s="23"/>
      <c r="H70" s="82">
        <v>6079561.21</v>
      </c>
      <c r="I70" s="17">
        <v>6079561.21</v>
      </c>
      <c r="J70" s="66">
        <v>0</v>
      </c>
      <c r="K70" s="29"/>
    </row>
    <row r="71" spans="1:11">
      <c r="A71" s="21" t="s">
        <v>65</v>
      </c>
      <c r="C71" s="7"/>
      <c r="D71" s="42">
        <v>0</v>
      </c>
      <c r="E71" s="31">
        <v>0</v>
      </c>
      <c r="F71" s="32">
        <v>0</v>
      </c>
      <c r="G71" s="23"/>
      <c r="H71" s="42">
        <v>0</v>
      </c>
      <c r="I71" s="31">
        <v>0</v>
      </c>
      <c r="J71" s="66">
        <v>0</v>
      </c>
    </row>
    <row r="72" spans="1:11">
      <c r="B72" s="6" t="s">
        <v>66</v>
      </c>
      <c r="C72" s="23"/>
      <c r="D72" s="85">
        <v>13727956.149999999</v>
      </c>
      <c r="E72" s="86">
        <v>13727956.149999999</v>
      </c>
      <c r="F72" s="87">
        <v>0</v>
      </c>
      <c r="G72" s="23"/>
      <c r="H72" s="85">
        <v>25904248.75</v>
      </c>
      <c r="I72" s="86">
        <v>25904248.75</v>
      </c>
      <c r="J72" s="88">
        <v>0</v>
      </c>
    </row>
    <row r="73" spans="1:11">
      <c r="B73" s="6"/>
      <c r="C73" s="7" t="s">
        <v>67</v>
      </c>
      <c r="D73" s="47">
        <v>28989456.289999999</v>
      </c>
      <c r="E73" s="48">
        <v>28989456.289999999</v>
      </c>
      <c r="F73" s="49">
        <v>0</v>
      </c>
      <c r="G73" s="23"/>
      <c r="H73" s="47">
        <v>68385091.640000015</v>
      </c>
      <c r="I73" s="48">
        <v>68385091.640000015</v>
      </c>
      <c r="J73" s="49">
        <v>0</v>
      </c>
    </row>
    <row r="74" spans="1:11">
      <c r="C74" s="23"/>
      <c r="D74" s="16"/>
      <c r="E74" s="17"/>
      <c r="F74" s="18"/>
      <c r="G74" s="23"/>
      <c r="H74" s="16"/>
      <c r="I74" s="17"/>
      <c r="J74" s="20"/>
    </row>
    <row r="75" spans="1:11">
      <c r="C75" s="7" t="s">
        <v>68</v>
      </c>
      <c r="D75" s="90">
        <v>176272780.32475895</v>
      </c>
      <c r="E75" s="48">
        <v>180200084.84999999</v>
      </c>
      <c r="F75" s="49">
        <v>3927304.5252410471</v>
      </c>
      <c r="G75" s="23"/>
      <c r="H75" s="90">
        <v>459358559.85231876</v>
      </c>
      <c r="I75" s="91">
        <v>463905984.63999999</v>
      </c>
      <c r="J75" s="81">
        <v>4547424.7876811624</v>
      </c>
    </row>
    <row r="76" spans="1:11" ht="13.5" thickBot="1">
      <c r="A76" s="92" t="s">
        <v>69</v>
      </c>
      <c r="B76" s="93"/>
      <c r="C76" s="94"/>
      <c r="D76" s="95"/>
      <c r="E76" s="96">
        <v>-62785201.75999999</v>
      </c>
      <c r="F76" s="97"/>
      <c r="G76" s="3"/>
      <c r="H76" s="95"/>
      <c r="I76" s="98">
        <v>82083875.970000029</v>
      </c>
      <c r="J76" s="99"/>
    </row>
    <row r="77" spans="1:11">
      <c r="A77" s="100"/>
      <c r="B77"/>
      <c r="C77"/>
    </row>
  </sheetData>
  <mergeCells count="5">
    <mergeCell ref="A1:J1"/>
    <mergeCell ref="A2:J2"/>
    <mergeCell ref="A3:J3"/>
    <mergeCell ref="D4:F4"/>
    <mergeCell ref="H4:J4"/>
  </mergeCells>
  <pageMargins left="0.74803149606299213" right="0.74803149606299213" top="0.70866141732283472" bottom="0.74803149606299213" header="0" footer="0"/>
  <pageSetup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COMPRES</vt:lpstr>
      <vt:lpstr>COMPRES (2)</vt:lpstr>
      <vt:lpstr>COMPRES (3)</vt:lpstr>
      <vt:lpstr>COMPRES!Área_de_impresión</vt:lpstr>
      <vt:lpstr>'COMPRES (2)'!Área_de_impresión</vt:lpstr>
      <vt:lpstr>'COMPRES (3)'!Área_de_impresión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2014-04-25T19:53:56Z</dcterms:created>
  <dcterms:modified xsi:type="dcterms:W3CDTF">2014-04-30T03:48:00Z</dcterms:modified>
</cp:coreProperties>
</file>